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7" i="1" l="1"/>
  <c r="X66" i="1"/>
  <c r="W67" i="1"/>
  <c r="W66" i="1"/>
  <c r="Q67" i="1"/>
  <c r="Q66" i="1"/>
  <c r="P67" i="1"/>
  <c r="P66" i="1"/>
  <c r="J67" i="1"/>
  <c r="J66" i="1"/>
  <c r="I67" i="1"/>
  <c r="I66" i="1"/>
  <c r="X50" i="1"/>
  <c r="X49" i="1"/>
  <c r="W50" i="1"/>
  <c r="W49" i="1"/>
  <c r="Q50" i="1"/>
  <c r="Q49" i="1"/>
  <c r="P50" i="1"/>
  <c r="P49" i="1"/>
  <c r="J49" i="1"/>
  <c r="J50" i="1"/>
  <c r="I50" i="1"/>
  <c r="I49" i="1"/>
  <c r="AB16" i="1"/>
  <c r="AB15" i="1"/>
  <c r="V16" i="1"/>
  <c r="V15" i="1"/>
  <c r="P15" i="1"/>
  <c r="X51" i="1" l="1"/>
  <c r="W68" i="1"/>
  <c r="Z67" i="1" s="1"/>
  <c r="X68" i="1"/>
  <c r="Z68" i="1" s="1"/>
  <c r="P68" i="1"/>
  <c r="R67" i="1" s="1"/>
  <c r="Q68" i="1"/>
  <c r="R68" i="1" s="1"/>
  <c r="I68" i="1"/>
  <c r="J68" i="1"/>
  <c r="L68" i="1" s="1"/>
  <c r="W51" i="1"/>
  <c r="Y50" i="1" s="1"/>
  <c r="Z51" i="1"/>
  <c r="Y51" i="1"/>
  <c r="Q51" i="1"/>
  <c r="S51" i="1" s="1"/>
  <c r="P51" i="1"/>
  <c r="S50" i="1" s="1"/>
  <c r="J51" i="1"/>
  <c r="AB17" i="1"/>
  <c r="V17" i="1"/>
  <c r="W16" i="1" s="1"/>
  <c r="Y67" i="1" l="1"/>
  <c r="W69" i="1" s="1"/>
  <c r="X16" i="1"/>
  <c r="S67" i="1"/>
  <c r="P69" i="1"/>
  <c r="Z50" i="1"/>
  <c r="W52" i="1" s="1"/>
  <c r="R51" i="1"/>
  <c r="Q52" i="1" s="1"/>
  <c r="R50" i="1"/>
  <c r="P52" i="1" s="1"/>
  <c r="Y68" i="1"/>
  <c r="X69" i="1" s="1"/>
  <c r="S68" i="1"/>
  <c r="Q69" i="1" s="1"/>
  <c r="K68" i="1"/>
  <c r="J69" i="1" s="1"/>
  <c r="K67" i="1"/>
  <c r="L67" i="1"/>
  <c r="X52" i="1"/>
  <c r="V18" i="1"/>
  <c r="AC16" i="1"/>
  <c r="AD16" i="1"/>
  <c r="I69" i="1" l="1"/>
  <c r="AB18" i="1"/>
  <c r="P16" i="1" l="1"/>
  <c r="K34" i="1"/>
  <c r="Z84" i="1" s="1"/>
  <c r="K33" i="1"/>
  <c r="Z83" i="1" s="1"/>
  <c r="J34" i="1"/>
  <c r="T84" i="1" s="1"/>
  <c r="J33" i="1"/>
  <c r="T83" i="1" s="1"/>
  <c r="I34" i="1"/>
  <c r="I33" i="1"/>
  <c r="H34" i="1"/>
  <c r="H33" i="1"/>
  <c r="H15" i="1"/>
  <c r="J16" i="1"/>
  <c r="J15" i="1"/>
  <c r="J17" i="1" s="1"/>
  <c r="I16" i="1"/>
  <c r="I15" i="1"/>
  <c r="H16" i="1"/>
  <c r="I4" i="1"/>
  <c r="I3" i="1"/>
  <c r="H4" i="1"/>
  <c r="H3" i="1"/>
  <c r="Z85" i="1" l="1"/>
  <c r="AC83" i="1" s="1"/>
  <c r="AA84" i="1"/>
  <c r="U84" i="1"/>
  <c r="O84" i="1"/>
  <c r="H84" i="1"/>
  <c r="N83" i="1"/>
  <c r="I83" i="1"/>
  <c r="AB83" i="1"/>
  <c r="N84" i="1"/>
  <c r="I84" i="1"/>
  <c r="U16" i="1"/>
  <c r="O83" i="1"/>
  <c r="H83" i="1"/>
  <c r="AA83" i="1"/>
  <c r="U83" i="1"/>
  <c r="U85" i="1" s="1"/>
  <c r="V84" i="1" s="1"/>
  <c r="T85" i="1"/>
  <c r="AC34" i="1"/>
  <c r="V34" i="1"/>
  <c r="AC33" i="1"/>
  <c r="V33" i="1"/>
  <c r="Q33" i="1"/>
  <c r="AB33" i="1"/>
  <c r="V50" i="1"/>
  <c r="V67" i="1"/>
  <c r="Q34" i="1"/>
  <c r="AB34" i="1"/>
  <c r="P33" i="1"/>
  <c r="W33" i="1"/>
  <c r="W34" i="1"/>
  <c r="P34" i="1"/>
  <c r="V49" i="1"/>
  <c r="V51" i="1" s="1"/>
  <c r="Y52" i="1" s="1"/>
  <c r="V66" i="1"/>
  <c r="V68" i="1" s="1"/>
  <c r="Y66" i="1" s="1"/>
  <c r="O66" i="1"/>
  <c r="H66" i="1"/>
  <c r="H67" i="1"/>
  <c r="O67" i="1"/>
  <c r="O50" i="1"/>
  <c r="O49" i="1"/>
  <c r="H50" i="1"/>
  <c r="H49" i="1"/>
  <c r="O16" i="1"/>
  <c r="AA16" i="1"/>
  <c r="U15" i="1"/>
  <c r="AA15" i="1"/>
  <c r="K35" i="1"/>
  <c r="M36" i="1" s="1"/>
  <c r="I5" i="1"/>
  <c r="K4" i="1" s="1"/>
  <c r="O15" i="1"/>
  <c r="J35" i="1"/>
  <c r="M35" i="1" s="1"/>
  <c r="L17" i="1"/>
  <c r="K17" i="1"/>
  <c r="H35" i="1"/>
  <c r="M33" i="1" s="1"/>
  <c r="I35" i="1"/>
  <c r="L34" i="1" s="1"/>
  <c r="H17" i="1"/>
  <c r="I17" i="1"/>
  <c r="L16" i="1" s="1"/>
  <c r="H5" i="1"/>
  <c r="K3" i="1" s="1"/>
  <c r="Z86" i="1" l="1"/>
  <c r="V85" i="1"/>
  <c r="J4" i="1"/>
  <c r="V83" i="1"/>
  <c r="O85" i="1"/>
  <c r="Q84" i="1" s="1"/>
  <c r="N85" i="1"/>
  <c r="Q83" i="1" s="1"/>
  <c r="W84" i="1"/>
  <c r="U86" i="1" s="1"/>
  <c r="H85" i="1"/>
  <c r="J83" i="1" s="1"/>
  <c r="I85" i="1"/>
  <c r="K84" i="1" s="1"/>
  <c r="AA85" i="1"/>
  <c r="AB85" i="1" s="1"/>
  <c r="W83" i="1"/>
  <c r="Y49" i="1"/>
  <c r="O51" i="1"/>
  <c r="R49" i="1" s="1"/>
  <c r="V35" i="1"/>
  <c r="X33" i="1" s="1"/>
  <c r="AC35" i="1"/>
  <c r="AE34" i="1" s="1"/>
  <c r="Z66" i="1"/>
  <c r="V69" i="1" s="1"/>
  <c r="AB35" i="1"/>
  <c r="Q35" i="1"/>
  <c r="R34" i="1" s="1"/>
  <c r="W35" i="1"/>
  <c r="P35" i="1"/>
  <c r="Z49" i="1"/>
  <c r="H68" i="1"/>
  <c r="L66" i="1" s="1"/>
  <c r="Y69" i="1"/>
  <c r="O68" i="1"/>
  <c r="R66" i="1" s="1"/>
  <c r="R52" i="1"/>
  <c r="H51" i="1"/>
  <c r="K49" i="1" s="1"/>
  <c r="K51" i="1"/>
  <c r="I51" i="1"/>
  <c r="L50" i="1" s="1"/>
  <c r="M34" i="1"/>
  <c r="I36" i="1" s="1"/>
  <c r="AA17" i="1"/>
  <c r="AC15" i="1" s="1"/>
  <c r="U17" i="1"/>
  <c r="W15" i="1" s="1"/>
  <c r="O17" i="1"/>
  <c r="R15" i="1" s="1"/>
  <c r="L36" i="1"/>
  <c r="K36" i="1" s="1"/>
  <c r="I6" i="1"/>
  <c r="L35" i="1"/>
  <c r="J36" i="1" s="1"/>
  <c r="J5" i="1"/>
  <c r="L37" i="1"/>
  <c r="L33" i="1"/>
  <c r="H36" i="1" s="1"/>
  <c r="J3" i="1"/>
  <c r="H6" i="1" s="1"/>
  <c r="J18" i="1"/>
  <c r="K16" i="1"/>
  <c r="I18" i="1" s="1"/>
  <c r="K18" i="1"/>
  <c r="L15" i="1"/>
  <c r="K15" i="1"/>
  <c r="T86" i="1" l="1"/>
  <c r="T87" i="1" s="1"/>
  <c r="V52" i="1"/>
  <c r="V53" i="1" s="1"/>
  <c r="H7" i="1"/>
  <c r="P84" i="1"/>
  <c r="O86" i="1" s="1"/>
  <c r="AD15" i="1"/>
  <c r="P85" i="1"/>
  <c r="AB84" i="1"/>
  <c r="K83" i="1"/>
  <c r="H86" i="1" s="1"/>
  <c r="AC84" i="1"/>
  <c r="J84" i="1"/>
  <c r="I86" i="1" s="1"/>
  <c r="P83" i="1"/>
  <c r="N86" i="1" s="1"/>
  <c r="J85" i="1"/>
  <c r="AA18" i="1"/>
  <c r="Q15" i="1"/>
  <c r="O18" i="1" s="1"/>
  <c r="S49" i="1"/>
  <c r="O52" i="1" s="1"/>
  <c r="O53" i="1" s="1"/>
  <c r="AD35" i="1"/>
  <c r="X35" i="1"/>
  <c r="Y33" i="1"/>
  <c r="V36" i="1" s="1"/>
  <c r="AD34" i="1"/>
  <c r="AC36" i="1" s="1"/>
  <c r="AD33" i="1"/>
  <c r="V70" i="1"/>
  <c r="K69" i="1"/>
  <c r="Y34" i="1"/>
  <c r="AE33" i="1"/>
  <c r="X34" i="1"/>
  <c r="S34" i="1"/>
  <c r="Q36" i="1" s="1"/>
  <c r="S33" i="1"/>
  <c r="R35" i="1"/>
  <c r="L49" i="1"/>
  <c r="H52" i="1" s="1"/>
  <c r="K66" i="1"/>
  <c r="H69" i="1" s="1"/>
  <c r="R33" i="1"/>
  <c r="P36" i="1" s="1"/>
  <c r="R69" i="1"/>
  <c r="S66" i="1"/>
  <c r="O69" i="1" s="1"/>
  <c r="L51" i="1"/>
  <c r="J52" i="1" s="1"/>
  <c r="K50" i="1"/>
  <c r="I52" i="1" s="1"/>
  <c r="K52" i="1"/>
  <c r="W17" i="1"/>
  <c r="X15" i="1"/>
  <c r="U18" i="1" s="1"/>
  <c r="AC17" i="1"/>
  <c r="AA19" i="1" s="1"/>
  <c r="H37" i="1"/>
  <c r="H18" i="1"/>
  <c r="H19" i="1" s="1"/>
  <c r="H87" i="1" l="1"/>
  <c r="AA86" i="1"/>
  <c r="Z87" i="1" s="1"/>
  <c r="U19" i="1"/>
  <c r="N87" i="1"/>
  <c r="H70" i="1"/>
  <c r="AB36" i="1"/>
  <c r="AB37" i="1" s="1"/>
  <c r="W36" i="1"/>
  <c r="V37" i="1" s="1"/>
  <c r="P37" i="1"/>
  <c r="O70" i="1"/>
  <c r="H53" i="1"/>
  <c r="P17" i="1"/>
  <c r="Q16" i="1" l="1"/>
  <c r="R16" i="1"/>
  <c r="Q17" i="1"/>
  <c r="P18" i="1"/>
  <c r="O19" i="1" l="1"/>
</calcChain>
</file>

<file path=xl/sharedStrings.xml><?xml version="1.0" encoding="utf-8"?>
<sst xmlns="http://schemas.openxmlformats.org/spreadsheetml/2006/main" count="274" uniqueCount="44">
  <si>
    <t>Customer ID</t>
  </si>
  <si>
    <t>Gender</t>
  </si>
  <si>
    <t>Car Type</t>
  </si>
  <si>
    <t>Shirt Size</t>
  </si>
  <si>
    <t>Class</t>
  </si>
  <si>
    <t>M</t>
  </si>
  <si>
    <t>F</t>
  </si>
  <si>
    <t>Family</t>
  </si>
  <si>
    <t>Sports</t>
  </si>
  <si>
    <t>Luxury</t>
  </si>
  <si>
    <t>Small</t>
  </si>
  <si>
    <t>Medium</t>
  </si>
  <si>
    <t>Large</t>
  </si>
  <si>
    <t>Extra Large</t>
  </si>
  <si>
    <t>C0</t>
  </si>
  <si>
    <t>C1</t>
  </si>
  <si>
    <t>Gini</t>
  </si>
  <si>
    <t>All</t>
  </si>
  <si>
    <t>SportsFamily</t>
  </si>
  <si>
    <t>SportsLuxury</t>
  </si>
  <si>
    <t>FamilyLuxury</t>
  </si>
  <si>
    <t>SmallMedium</t>
  </si>
  <si>
    <t>SmallLarge</t>
  </si>
  <si>
    <t>SmallExtra Large</t>
  </si>
  <si>
    <t>MediumLarge</t>
  </si>
  <si>
    <t>MediumExtra Large</t>
  </si>
  <si>
    <t>LargeExtra Large</t>
  </si>
  <si>
    <t>MediumLargeExtra Large</t>
  </si>
  <si>
    <t>SmallLargeExtra Large</t>
  </si>
  <si>
    <t>SmallMediumExtra Large</t>
  </si>
  <si>
    <t>SmallMediumLarge</t>
  </si>
  <si>
    <t>Sports,Family</t>
  </si>
  <si>
    <t>Sports,Luxury</t>
  </si>
  <si>
    <t>Family,Luxury</t>
  </si>
  <si>
    <t>Small,Medium</t>
  </si>
  <si>
    <t>Large,Extra Large</t>
  </si>
  <si>
    <t>Small,Large</t>
  </si>
  <si>
    <t>Medium,Extra Large</t>
  </si>
  <si>
    <t>Small,Extra Large</t>
  </si>
  <si>
    <t>Medium,Large</t>
  </si>
  <si>
    <t>Medium,Large,Extra Large</t>
  </si>
  <si>
    <t>Small,Large,Extra Large</t>
  </si>
  <si>
    <t>Small,Medium,Extra Large</t>
  </si>
  <si>
    <t>Small,Medium,Large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</si>
</sst>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272144</xdr:colOff>
      <xdr:row>0</xdr:row>
      <xdr:rowOff>40821</xdr:rowOff>
    </xdr:from>
    <xdr:to>
      <xdr:col>15</xdr:col>
      <xdr:colOff>244930</xdr:colOff>
      <xdr:row>2</xdr:row>
      <xdr:rowOff>149678</xdr:rowOff>
    </xdr:to>
    <xdr:sp macro="" textlink="">
      <xdr:nvSpPr>
        <xdr:cNvPr id="2" name="Oval 1"/>
        <xdr:cNvSpPr/>
      </xdr:nvSpPr>
      <xdr:spPr>
        <a:xfrm>
          <a:off x="9661073" y="40821"/>
          <a:ext cx="1333500" cy="46264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Gender</a:t>
          </a:r>
          <a:endParaRPr lang="th-TH" sz="1100"/>
        </a:p>
      </xdr:txBody>
    </xdr:sp>
    <xdr:clientData/>
  </xdr:twoCellAnchor>
  <xdr:twoCellAnchor>
    <xdr:from>
      <xdr:col>12</xdr:col>
      <xdr:colOff>557893</xdr:colOff>
      <xdr:row>2</xdr:row>
      <xdr:rowOff>81926</xdr:rowOff>
    </xdr:from>
    <xdr:to>
      <xdr:col>13</xdr:col>
      <xdr:colOff>467431</xdr:colOff>
      <xdr:row>4</xdr:row>
      <xdr:rowOff>122465</xdr:rowOff>
    </xdr:to>
    <xdr:cxnSp macro="">
      <xdr:nvCxnSpPr>
        <xdr:cNvPr id="4" name="Straight Arrow Connector 3"/>
        <xdr:cNvCxnSpPr>
          <a:stCxn id="2" idx="3"/>
        </xdr:cNvCxnSpPr>
      </xdr:nvCxnSpPr>
      <xdr:spPr>
        <a:xfrm flipH="1">
          <a:off x="9266464" y="435712"/>
          <a:ext cx="589896" cy="3943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49643</xdr:colOff>
      <xdr:row>2</xdr:row>
      <xdr:rowOff>81926</xdr:rowOff>
    </xdr:from>
    <xdr:to>
      <xdr:col>15</xdr:col>
      <xdr:colOff>666750</xdr:colOff>
      <xdr:row>4</xdr:row>
      <xdr:rowOff>136072</xdr:rowOff>
    </xdr:to>
    <xdr:cxnSp macro="">
      <xdr:nvCxnSpPr>
        <xdr:cNvPr id="5" name="Straight Arrow Connector 4"/>
        <xdr:cNvCxnSpPr>
          <a:stCxn id="2" idx="5"/>
        </xdr:cNvCxnSpPr>
      </xdr:nvCxnSpPr>
      <xdr:spPr>
        <a:xfrm>
          <a:off x="10799286" y="435712"/>
          <a:ext cx="617107" cy="4079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272144</xdr:colOff>
      <xdr:row>20</xdr:row>
      <xdr:rowOff>40821</xdr:rowOff>
    </xdr:from>
    <xdr:to>
      <xdr:col>15</xdr:col>
      <xdr:colOff>244930</xdr:colOff>
      <xdr:row>22</xdr:row>
      <xdr:rowOff>149678</xdr:rowOff>
    </xdr:to>
    <xdr:sp macro="" textlink="">
      <xdr:nvSpPr>
        <xdr:cNvPr id="14" name="Oval 13"/>
        <xdr:cNvSpPr/>
      </xdr:nvSpPr>
      <xdr:spPr>
        <a:xfrm>
          <a:off x="9661073" y="40821"/>
          <a:ext cx="1333500" cy="462643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Car Type</a:t>
          </a:r>
          <a:endParaRPr lang="th-TH" sz="1100"/>
        </a:p>
      </xdr:txBody>
    </xdr:sp>
    <xdr:clientData/>
  </xdr:twoCellAnchor>
  <xdr:twoCellAnchor>
    <xdr:from>
      <xdr:col>12</xdr:col>
      <xdr:colOff>557893</xdr:colOff>
      <xdr:row>22</xdr:row>
      <xdr:rowOff>81926</xdr:rowOff>
    </xdr:from>
    <xdr:to>
      <xdr:col>13</xdr:col>
      <xdr:colOff>467431</xdr:colOff>
      <xdr:row>24</xdr:row>
      <xdr:rowOff>122465</xdr:rowOff>
    </xdr:to>
    <xdr:cxnSp macro="">
      <xdr:nvCxnSpPr>
        <xdr:cNvPr id="15" name="Straight Arrow Connector 14"/>
        <xdr:cNvCxnSpPr>
          <a:stCxn id="14" idx="3"/>
        </xdr:cNvCxnSpPr>
      </xdr:nvCxnSpPr>
      <xdr:spPr>
        <a:xfrm flipH="1">
          <a:off x="9266464" y="435712"/>
          <a:ext cx="589896" cy="394324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49643</xdr:colOff>
      <xdr:row>22</xdr:row>
      <xdr:rowOff>81926</xdr:rowOff>
    </xdr:from>
    <xdr:to>
      <xdr:col>15</xdr:col>
      <xdr:colOff>666750</xdr:colOff>
      <xdr:row>24</xdr:row>
      <xdr:rowOff>136072</xdr:rowOff>
    </xdr:to>
    <xdr:cxnSp macro="">
      <xdr:nvCxnSpPr>
        <xdr:cNvPr id="16" name="Straight Arrow Connector 15"/>
        <xdr:cNvCxnSpPr>
          <a:stCxn id="14" idx="5"/>
        </xdr:cNvCxnSpPr>
      </xdr:nvCxnSpPr>
      <xdr:spPr>
        <a:xfrm>
          <a:off x="10799286" y="435712"/>
          <a:ext cx="617107" cy="407931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272144</xdr:colOff>
      <xdr:row>20</xdr:row>
      <xdr:rowOff>40821</xdr:rowOff>
    </xdr:from>
    <xdr:to>
      <xdr:col>21</xdr:col>
      <xdr:colOff>244930</xdr:colOff>
      <xdr:row>22</xdr:row>
      <xdr:rowOff>149678</xdr:rowOff>
    </xdr:to>
    <xdr:sp macro="" textlink="">
      <xdr:nvSpPr>
        <xdr:cNvPr id="17" name="Oval 16"/>
        <xdr:cNvSpPr/>
      </xdr:nvSpPr>
      <xdr:spPr>
        <a:xfrm>
          <a:off x="14423573" y="3578678"/>
          <a:ext cx="1333500" cy="462643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Car Type</a:t>
          </a:r>
          <a:endParaRPr lang="th-TH" sz="1100"/>
        </a:p>
      </xdr:txBody>
    </xdr:sp>
    <xdr:clientData/>
  </xdr:twoCellAnchor>
  <xdr:twoCellAnchor>
    <xdr:from>
      <xdr:col>18</xdr:col>
      <xdr:colOff>557893</xdr:colOff>
      <xdr:row>22</xdr:row>
      <xdr:rowOff>81926</xdr:rowOff>
    </xdr:from>
    <xdr:to>
      <xdr:col>19</xdr:col>
      <xdr:colOff>467431</xdr:colOff>
      <xdr:row>24</xdr:row>
      <xdr:rowOff>122465</xdr:rowOff>
    </xdr:to>
    <xdr:cxnSp macro="">
      <xdr:nvCxnSpPr>
        <xdr:cNvPr id="18" name="Straight Arrow Connector 17"/>
        <xdr:cNvCxnSpPr>
          <a:stCxn id="17" idx="3"/>
        </xdr:cNvCxnSpPr>
      </xdr:nvCxnSpPr>
      <xdr:spPr>
        <a:xfrm flipH="1">
          <a:off x="14028964" y="3973569"/>
          <a:ext cx="589896" cy="394325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49643</xdr:colOff>
      <xdr:row>22</xdr:row>
      <xdr:rowOff>81926</xdr:rowOff>
    </xdr:from>
    <xdr:to>
      <xdr:col>21</xdr:col>
      <xdr:colOff>666750</xdr:colOff>
      <xdr:row>24</xdr:row>
      <xdr:rowOff>136072</xdr:rowOff>
    </xdr:to>
    <xdr:cxnSp macro="">
      <xdr:nvCxnSpPr>
        <xdr:cNvPr id="19" name="Straight Arrow Connector 18"/>
        <xdr:cNvCxnSpPr>
          <a:stCxn id="17" idx="5"/>
        </xdr:cNvCxnSpPr>
      </xdr:nvCxnSpPr>
      <xdr:spPr>
        <a:xfrm>
          <a:off x="15561786" y="3973569"/>
          <a:ext cx="617107" cy="40793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272144</xdr:colOff>
      <xdr:row>20</xdr:row>
      <xdr:rowOff>40821</xdr:rowOff>
    </xdr:from>
    <xdr:to>
      <xdr:col>27</xdr:col>
      <xdr:colOff>244930</xdr:colOff>
      <xdr:row>22</xdr:row>
      <xdr:rowOff>149678</xdr:rowOff>
    </xdr:to>
    <xdr:sp macro="" textlink="">
      <xdr:nvSpPr>
        <xdr:cNvPr id="20" name="Oval 19"/>
        <xdr:cNvSpPr/>
      </xdr:nvSpPr>
      <xdr:spPr>
        <a:xfrm>
          <a:off x="18505715" y="3578678"/>
          <a:ext cx="1333501" cy="462643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Car Type</a:t>
          </a:r>
          <a:endParaRPr lang="th-TH" sz="1100"/>
        </a:p>
      </xdr:txBody>
    </xdr:sp>
    <xdr:clientData/>
  </xdr:twoCellAnchor>
  <xdr:twoCellAnchor>
    <xdr:from>
      <xdr:col>24</xdr:col>
      <xdr:colOff>557893</xdr:colOff>
      <xdr:row>22</xdr:row>
      <xdr:rowOff>81926</xdr:rowOff>
    </xdr:from>
    <xdr:to>
      <xdr:col>25</xdr:col>
      <xdr:colOff>467431</xdr:colOff>
      <xdr:row>24</xdr:row>
      <xdr:rowOff>122465</xdr:rowOff>
    </xdr:to>
    <xdr:cxnSp macro="">
      <xdr:nvCxnSpPr>
        <xdr:cNvPr id="21" name="Straight Arrow Connector 20"/>
        <xdr:cNvCxnSpPr>
          <a:stCxn id="20" idx="3"/>
        </xdr:cNvCxnSpPr>
      </xdr:nvCxnSpPr>
      <xdr:spPr>
        <a:xfrm flipH="1">
          <a:off x="18111107" y="3973569"/>
          <a:ext cx="589895" cy="394325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49643</xdr:colOff>
      <xdr:row>22</xdr:row>
      <xdr:rowOff>81926</xdr:rowOff>
    </xdr:from>
    <xdr:to>
      <xdr:col>27</xdr:col>
      <xdr:colOff>666750</xdr:colOff>
      <xdr:row>24</xdr:row>
      <xdr:rowOff>136072</xdr:rowOff>
    </xdr:to>
    <xdr:cxnSp macro="">
      <xdr:nvCxnSpPr>
        <xdr:cNvPr id="22" name="Straight Arrow Connector 21"/>
        <xdr:cNvCxnSpPr>
          <a:stCxn id="20" idx="5"/>
        </xdr:cNvCxnSpPr>
      </xdr:nvCxnSpPr>
      <xdr:spPr>
        <a:xfrm>
          <a:off x="19643929" y="3973569"/>
          <a:ext cx="617107" cy="40793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272144</xdr:colOff>
      <xdr:row>20</xdr:row>
      <xdr:rowOff>40821</xdr:rowOff>
    </xdr:from>
    <xdr:to>
      <xdr:col>9</xdr:col>
      <xdr:colOff>244930</xdr:colOff>
      <xdr:row>22</xdr:row>
      <xdr:rowOff>149678</xdr:rowOff>
    </xdr:to>
    <xdr:sp macro="" textlink="">
      <xdr:nvSpPr>
        <xdr:cNvPr id="23" name="Oval 22"/>
        <xdr:cNvSpPr/>
      </xdr:nvSpPr>
      <xdr:spPr>
        <a:xfrm>
          <a:off x="6259287" y="3578678"/>
          <a:ext cx="1333500" cy="462643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Car Type</a:t>
          </a:r>
          <a:endParaRPr lang="th-TH" sz="1100"/>
        </a:p>
      </xdr:txBody>
    </xdr:sp>
    <xdr:clientData/>
  </xdr:twoCellAnchor>
  <xdr:twoCellAnchor>
    <xdr:from>
      <xdr:col>6</xdr:col>
      <xdr:colOff>557893</xdr:colOff>
      <xdr:row>22</xdr:row>
      <xdr:rowOff>81926</xdr:rowOff>
    </xdr:from>
    <xdr:to>
      <xdr:col>7</xdr:col>
      <xdr:colOff>467431</xdr:colOff>
      <xdr:row>24</xdr:row>
      <xdr:rowOff>122465</xdr:rowOff>
    </xdr:to>
    <xdr:cxnSp macro="">
      <xdr:nvCxnSpPr>
        <xdr:cNvPr id="24" name="Straight Arrow Connector 23"/>
        <xdr:cNvCxnSpPr>
          <a:stCxn id="23" idx="3"/>
        </xdr:cNvCxnSpPr>
      </xdr:nvCxnSpPr>
      <xdr:spPr>
        <a:xfrm flipH="1">
          <a:off x="5864679" y="3973569"/>
          <a:ext cx="589895" cy="394325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49643</xdr:colOff>
      <xdr:row>22</xdr:row>
      <xdr:rowOff>81926</xdr:rowOff>
    </xdr:from>
    <xdr:to>
      <xdr:col>9</xdr:col>
      <xdr:colOff>666750</xdr:colOff>
      <xdr:row>24</xdr:row>
      <xdr:rowOff>136072</xdr:rowOff>
    </xdr:to>
    <xdr:cxnSp macro="">
      <xdr:nvCxnSpPr>
        <xdr:cNvPr id="25" name="Straight Arrow Connector 24"/>
        <xdr:cNvCxnSpPr>
          <a:stCxn id="23" idx="5"/>
        </xdr:cNvCxnSpPr>
      </xdr:nvCxnSpPr>
      <xdr:spPr>
        <a:xfrm>
          <a:off x="7397500" y="3973569"/>
          <a:ext cx="617107" cy="40793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258537</xdr:colOff>
      <xdr:row>22</xdr:row>
      <xdr:rowOff>149678</xdr:rowOff>
    </xdr:from>
    <xdr:to>
      <xdr:col>8</xdr:col>
      <xdr:colOff>272143</xdr:colOff>
      <xdr:row>26</xdr:row>
      <xdr:rowOff>0</xdr:rowOff>
    </xdr:to>
    <xdr:cxnSp macro="">
      <xdr:nvCxnSpPr>
        <xdr:cNvPr id="26" name="Straight Arrow Connector 25"/>
        <xdr:cNvCxnSpPr>
          <a:stCxn id="23" idx="4"/>
        </xdr:cNvCxnSpPr>
      </xdr:nvCxnSpPr>
      <xdr:spPr>
        <a:xfrm>
          <a:off x="6245680" y="4041321"/>
          <a:ext cx="13606" cy="557893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272144</xdr:colOff>
      <xdr:row>38</xdr:row>
      <xdr:rowOff>40821</xdr:rowOff>
    </xdr:from>
    <xdr:to>
      <xdr:col>16</xdr:col>
      <xdr:colOff>244930</xdr:colOff>
      <xdr:row>40</xdr:row>
      <xdr:rowOff>149678</xdr:rowOff>
    </xdr:to>
    <xdr:sp macro="" textlink="">
      <xdr:nvSpPr>
        <xdr:cNvPr id="29" name="Oval 28"/>
        <xdr:cNvSpPr/>
      </xdr:nvSpPr>
      <xdr:spPr>
        <a:xfrm>
          <a:off x="9661073" y="3578678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13</xdr:col>
      <xdr:colOff>557893</xdr:colOff>
      <xdr:row>40</xdr:row>
      <xdr:rowOff>81926</xdr:rowOff>
    </xdr:from>
    <xdr:to>
      <xdr:col>14</xdr:col>
      <xdr:colOff>467431</xdr:colOff>
      <xdr:row>42</xdr:row>
      <xdr:rowOff>122465</xdr:rowOff>
    </xdr:to>
    <xdr:cxnSp macro="">
      <xdr:nvCxnSpPr>
        <xdr:cNvPr id="30" name="Straight Arrow Connector 29"/>
        <xdr:cNvCxnSpPr>
          <a:stCxn id="29" idx="3"/>
        </xdr:cNvCxnSpPr>
      </xdr:nvCxnSpPr>
      <xdr:spPr>
        <a:xfrm flipH="1">
          <a:off x="9266464" y="3973569"/>
          <a:ext cx="589896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49643</xdr:colOff>
      <xdr:row>40</xdr:row>
      <xdr:rowOff>81926</xdr:rowOff>
    </xdr:from>
    <xdr:to>
      <xdr:col>16</xdr:col>
      <xdr:colOff>666750</xdr:colOff>
      <xdr:row>42</xdr:row>
      <xdr:rowOff>136072</xdr:rowOff>
    </xdr:to>
    <xdr:cxnSp macro="">
      <xdr:nvCxnSpPr>
        <xdr:cNvPr id="31" name="Straight Arrow Connector 30"/>
        <xdr:cNvCxnSpPr>
          <a:stCxn id="29" idx="5"/>
        </xdr:cNvCxnSpPr>
      </xdr:nvCxnSpPr>
      <xdr:spPr>
        <a:xfrm>
          <a:off x="10799286" y="3973569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272144</xdr:colOff>
      <xdr:row>38</xdr:row>
      <xdr:rowOff>40821</xdr:rowOff>
    </xdr:from>
    <xdr:to>
      <xdr:col>22</xdr:col>
      <xdr:colOff>244930</xdr:colOff>
      <xdr:row>40</xdr:row>
      <xdr:rowOff>149678</xdr:rowOff>
    </xdr:to>
    <xdr:sp macro="" textlink="">
      <xdr:nvSpPr>
        <xdr:cNvPr id="32" name="Oval 31"/>
        <xdr:cNvSpPr/>
      </xdr:nvSpPr>
      <xdr:spPr>
        <a:xfrm>
          <a:off x="10341430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19</xdr:col>
      <xdr:colOff>557893</xdr:colOff>
      <xdr:row>40</xdr:row>
      <xdr:rowOff>81926</xdr:rowOff>
    </xdr:from>
    <xdr:to>
      <xdr:col>20</xdr:col>
      <xdr:colOff>467431</xdr:colOff>
      <xdr:row>42</xdr:row>
      <xdr:rowOff>122465</xdr:rowOff>
    </xdr:to>
    <xdr:cxnSp macro="">
      <xdr:nvCxnSpPr>
        <xdr:cNvPr id="33" name="Straight Arrow Connector 32"/>
        <xdr:cNvCxnSpPr>
          <a:stCxn id="32" idx="3"/>
        </xdr:cNvCxnSpPr>
      </xdr:nvCxnSpPr>
      <xdr:spPr>
        <a:xfrm flipH="1">
          <a:off x="9946822" y="7157640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49643</xdr:colOff>
      <xdr:row>40</xdr:row>
      <xdr:rowOff>81926</xdr:rowOff>
    </xdr:from>
    <xdr:to>
      <xdr:col>22</xdr:col>
      <xdr:colOff>666750</xdr:colOff>
      <xdr:row>42</xdr:row>
      <xdr:rowOff>136072</xdr:rowOff>
    </xdr:to>
    <xdr:cxnSp macro="">
      <xdr:nvCxnSpPr>
        <xdr:cNvPr id="34" name="Straight Arrow Connector 33"/>
        <xdr:cNvCxnSpPr>
          <a:stCxn id="32" idx="5"/>
        </xdr:cNvCxnSpPr>
      </xdr:nvCxnSpPr>
      <xdr:spPr>
        <a:xfrm>
          <a:off x="11479643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272144</xdr:colOff>
      <xdr:row>38</xdr:row>
      <xdr:rowOff>40821</xdr:rowOff>
    </xdr:from>
    <xdr:to>
      <xdr:col>28</xdr:col>
      <xdr:colOff>244930</xdr:colOff>
      <xdr:row>40</xdr:row>
      <xdr:rowOff>149678</xdr:rowOff>
    </xdr:to>
    <xdr:sp macro="" textlink="">
      <xdr:nvSpPr>
        <xdr:cNvPr id="35" name="Oval 34"/>
        <xdr:cNvSpPr/>
      </xdr:nvSpPr>
      <xdr:spPr>
        <a:xfrm>
          <a:off x="14423573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25</xdr:col>
      <xdr:colOff>557893</xdr:colOff>
      <xdr:row>40</xdr:row>
      <xdr:rowOff>81926</xdr:rowOff>
    </xdr:from>
    <xdr:to>
      <xdr:col>26</xdr:col>
      <xdr:colOff>467431</xdr:colOff>
      <xdr:row>42</xdr:row>
      <xdr:rowOff>122465</xdr:rowOff>
    </xdr:to>
    <xdr:cxnSp macro="">
      <xdr:nvCxnSpPr>
        <xdr:cNvPr id="36" name="Straight Arrow Connector 35"/>
        <xdr:cNvCxnSpPr>
          <a:stCxn id="35" idx="3"/>
        </xdr:cNvCxnSpPr>
      </xdr:nvCxnSpPr>
      <xdr:spPr>
        <a:xfrm flipH="1">
          <a:off x="14028964" y="7157640"/>
          <a:ext cx="589896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49643</xdr:colOff>
      <xdr:row>40</xdr:row>
      <xdr:rowOff>81926</xdr:rowOff>
    </xdr:from>
    <xdr:to>
      <xdr:col>28</xdr:col>
      <xdr:colOff>666750</xdr:colOff>
      <xdr:row>42</xdr:row>
      <xdr:rowOff>136072</xdr:rowOff>
    </xdr:to>
    <xdr:cxnSp macro="">
      <xdr:nvCxnSpPr>
        <xdr:cNvPr id="37" name="Straight Arrow Connector 36"/>
        <xdr:cNvCxnSpPr>
          <a:stCxn id="35" idx="5"/>
        </xdr:cNvCxnSpPr>
      </xdr:nvCxnSpPr>
      <xdr:spPr>
        <a:xfrm>
          <a:off x="15561786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272144</xdr:colOff>
      <xdr:row>38</xdr:row>
      <xdr:rowOff>40821</xdr:rowOff>
    </xdr:from>
    <xdr:to>
      <xdr:col>9</xdr:col>
      <xdr:colOff>244930</xdr:colOff>
      <xdr:row>40</xdr:row>
      <xdr:rowOff>149678</xdr:rowOff>
    </xdr:to>
    <xdr:sp macro="" textlink="">
      <xdr:nvSpPr>
        <xdr:cNvPr id="38" name="Oval 37"/>
        <xdr:cNvSpPr/>
      </xdr:nvSpPr>
      <xdr:spPr>
        <a:xfrm>
          <a:off x="10341430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6</xdr:col>
      <xdr:colOff>408214</xdr:colOff>
      <xdr:row>39</xdr:row>
      <xdr:rowOff>95250</xdr:rowOff>
    </xdr:from>
    <xdr:to>
      <xdr:col>7</xdr:col>
      <xdr:colOff>272144</xdr:colOff>
      <xdr:row>42</xdr:row>
      <xdr:rowOff>68036</xdr:rowOff>
    </xdr:to>
    <xdr:cxnSp macro="">
      <xdr:nvCxnSpPr>
        <xdr:cNvPr id="39" name="Straight Arrow Connector 38"/>
        <xdr:cNvCxnSpPr>
          <a:stCxn id="38" idx="2"/>
        </xdr:cNvCxnSpPr>
      </xdr:nvCxnSpPr>
      <xdr:spPr>
        <a:xfrm flipH="1">
          <a:off x="5034643" y="6994071"/>
          <a:ext cx="544287" cy="50346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81644</xdr:colOff>
      <xdr:row>39</xdr:row>
      <xdr:rowOff>68036</xdr:rowOff>
    </xdr:from>
    <xdr:to>
      <xdr:col>10</xdr:col>
      <xdr:colOff>136071</xdr:colOff>
      <xdr:row>42</xdr:row>
      <xdr:rowOff>95250</xdr:rowOff>
    </xdr:to>
    <xdr:cxnSp macro="">
      <xdr:nvCxnSpPr>
        <xdr:cNvPr id="40" name="Straight Arrow Connector 39"/>
        <xdr:cNvCxnSpPr/>
      </xdr:nvCxnSpPr>
      <xdr:spPr>
        <a:xfrm>
          <a:off x="6749144" y="6966857"/>
          <a:ext cx="734784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607536</xdr:colOff>
      <xdr:row>40</xdr:row>
      <xdr:rowOff>122748</xdr:rowOff>
    </xdr:from>
    <xdr:to>
      <xdr:col>9</xdr:col>
      <xdr:colOff>27215</xdr:colOff>
      <xdr:row>43</xdr:row>
      <xdr:rowOff>108858</xdr:rowOff>
    </xdr:to>
    <xdr:cxnSp macro="">
      <xdr:nvCxnSpPr>
        <xdr:cNvPr id="45" name="Straight Arrow Connector 44"/>
        <xdr:cNvCxnSpPr/>
      </xdr:nvCxnSpPr>
      <xdr:spPr>
        <a:xfrm>
          <a:off x="6594679" y="7198462"/>
          <a:ext cx="100036" cy="516789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421821</xdr:colOff>
      <xdr:row>40</xdr:row>
      <xdr:rowOff>95250</xdr:rowOff>
    </xdr:from>
    <xdr:to>
      <xdr:col>7</xdr:col>
      <xdr:colOff>598714</xdr:colOff>
      <xdr:row>43</xdr:row>
      <xdr:rowOff>40821</xdr:rowOff>
    </xdr:to>
    <xdr:cxnSp macro="">
      <xdr:nvCxnSpPr>
        <xdr:cNvPr id="48" name="Straight Arrow Connector 47"/>
        <xdr:cNvCxnSpPr/>
      </xdr:nvCxnSpPr>
      <xdr:spPr>
        <a:xfrm flipH="1">
          <a:off x="5728607" y="7170964"/>
          <a:ext cx="176893" cy="47625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272144</xdr:colOff>
      <xdr:row>54</xdr:row>
      <xdr:rowOff>40821</xdr:rowOff>
    </xdr:from>
    <xdr:to>
      <xdr:col>9</xdr:col>
      <xdr:colOff>244930</xdr:colOff>
      <xdr:row>56</xdr:row>
      <xdr:rowOff>149678</xdr:rowOff>
    </xdr:to>
    <xdr:sp macro="" textlink="">
      <xdr:nvSpPr>
        <xdr:cNvPr id="58" name="Oval 57"/>
        <xdr:cNvSpPr/>
      </xdr:nvSpPr>
      <xdr:spPr>
        <a:xfrm>
          <a:off x="5578930" y="3578678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6</xdr:col>
      <xdr:colOff>557893</xdr:colOff>
      <xdr:row>56</xdr:row>
      <xdr:rowOff>81926</xdr:rowOff>
    </xdr:from>
    <xdr:to>
      <xdr:col>7</xdr:col>
      <xdr:colOff>467431</xdr:colOff>
      <xdr:row>58</xdr:row>
      <xdr:rowOff>122465</xdr:rowOff>
    </xdr:to>
    <xdr:cxnSp macro="">
      <xdr:nvCxnSpPr>
        <xdr:cNvPr id="59" name="Straight Arrow Connector 58"/>
        <xdr:cNvCxnSpPr>
          <a:stCxn id="58" idx="3"/>
        </xdr:cNvCxnSpPr>
      </xdr:nvCxnSpPr>
      <xdr:spPr>
        <a:xfrm flipH="1">
          <a:off x="5184322" y="3973569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49643</xdr:colOff>
      <xdr:row>56</xdr:row>
      <xdr:rowOff>81926</xdr:rowOff>
    </xdr:from>
    <xdr:to>
      <xdr:col>9</xdr:col>
      <xdr:colOff>666750</xdr:colOff>
      <xdr:row>58</xdr:row>
      <xdr:rowOff>136072</xdr:rowOff>
    </xdr:to>
    <xdr:cxnSp macro="">
      <xdr:nvCxnSpPr>
        <xdr:cNvPr id="60" name="Straight Arrow Connector 59"/>
        <xdr:cNvCxnSpPr>
          <a:stCxn id="58" idx="5"/>
        </xdr:cNvCxnSpPr>
      </xdr:nvCxnSpPr>
      <xdr:spPr>
        <a:xfrm>
          <a:off x="6717143" y="3973569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258537</xdr:colOff>
      <xdr:row>56</xdr:row>
      <xdr:rowOff>149678</xdr:rowOff>
    </xdr:from>
    <xdr:to>
      <xdr:col>8</xdr:col>
      <xdr:colOff>272143</xdr:colOff>
      <xdr:row>60</xdr:row>
      <xdr:rowOff>0</xdr:rowOff>
    </xdr:to>
    <xdr:cxnSp macro="">
      <xdr:nvCxnSpPr>
        <xdr:cNvPr id="61" name="Straight Arrow Connector 60"/>
        <xdr:cNvCxnSpPr>
          <a:stCxn id="58" idx="4"/>
        </xdr:cNvCxnSpPr>
      </xdr:nvCxnSpPr>
      <xdr:spPr>
        <a:xfrm>
          <a:off x="6245680" y="4041321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272144</xdr:colOff>
      <xdr:row>54</xdr:row>
      <xdr:rowOff>40821</xdr:rowOff>
    </xdr:from>
    <xdr:to>
      <xdr:col>16</xdr:col>
      <xdr:colOff>244930</xdr:colOff>
      <xdr:row>56</xdr:row>
      <xdr:rowOff>149678</xdr:rowOff>
    </xdr:to>
    <xdr:sp macro="" textlink="">
      <xdr:nvSpPr>
        <xdr:cNvPr id="62" name="Oval 61"/>
        <xdr:cNvSpPr/>
      </xdr:nvSpPr>
      <xdr:spPr>
        <a:xfrm>
          <a:off x="5578930" y="9593035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13</xdr:col>
      <xdr:colOff>557893</xdr:colOff>
      <xdr:row>56</xdr:row>
      <xdr:rowOff>81926</xdr:rowOff>
    </xdr:from>
    <xdr:to>
      <xdr:col>14</xdr:col>
      <xdr:colOff>467431</xdr:colOff>
      <xdr:row>58</xdr:row>
      <xdr:rowOff>122465</xdr:rowOff>
    </xdr:to>
    <xdr:cxnSp macro="">
      <xdr:nvCxnSpPr>
        <xdr:cNvPr id="63" name="Straight Arrow Connector 62"/>
        <xdr:cNvCxnSpPr>
          <a:stCxn id="62" idx="3"/>
        </xdr:cNvCxnSpPr>
      </xdr:nvCxnSpPr>
      <xdr:spPr>
        <a:xfrm flipH="1">
          <a:off x="5184322" y="9987926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49643</xdr:colOff>
      <xdr:row>56</xdr:row>
      <xdr:rowOff>81926</xdr:rowOff>
    </xdr:from>
    <xdr:to>
      <xdr:col>16</xdr:col>
      <xdr:colOff>666750</xdr:colOff>
      <xdr:row>58</xdr:row>
      <xdr:rowOff>136072</xdr:rowOff>
    </xdr:to>
    <xdr:cxnSp macro="">
      <xdr:nvCxnSpPr>
        <xdr:cNvPr id="64" name="Straight Arrow Connector 63"/>
        <xdr:cNvCxnSpPr>
          <a:stCxn id="62" idx="5"/>
        </xdr:cNvCxnSpPr>
      </xdr:nvCxnSpPr>
      <xdr:spPr>
        <a:xfrm>
          <a:off x="6717143" y="9987926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258537</xdr:colOff>
      <xdr:row>56</xdr:row>
      <xdr:rowOff>149678</xdr:rowOff>
    </xdr:from>
    <xdr:to>
      <xdr:col>15</xdr:col>
      <xdr:colOff>272143</xdr:colOff>
      <xdr:row>60</xdr:row>
      <xdr:rowOff>0</xdr:rowOff>
    </xdr:to>
    <xdr:cxnSp macro="">
      <xdr:nvCxnSpPr>
        <xdr:cNvPr id="65" name="Straight Arrow Connector 64"/>
        <xdr:cNvCxnSpPr>
          <a:stCxn id="62" idx="4"/>
        </xdr:cNvCxnSpPr>
      </xdr:nvCxnSpPr>
      <xdr:spPr>
        <a:xfrm>
          <a:off x="6245680" y="10055678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272144</xdr:colOff>
      <xdr:row>54</xdr:row>
      <xdr:rowOff>40821</xdr:rowOff>
    </xdr:from>
    <xdr:to>
      <xdr:col>23</xdr:col>
      <xdr:colOff>244930</xdr:colOff>
      <xdr:row>56</xdr:row>
      <xdr:rowOff>149678</xdr:rowOff>
    </xdr:to>
    <xdr:sp macro="" textlink="">
      <xdr:nvSpPr>
        <xdr:cNvPr id="66" name="Oval 65"/>
        <xdr:cNvSpPr/>
      </xdr:nvSpPr>
      <xdr:spPr>
        <a:xfrm>
          <a:off x="10341430" y="9593035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20</xdr:col>
      <xdr:colOff>557893</xdr:colOff>
      <xdr:row>56</xdr:row>
      <xdr:rowOff>81926</xdr:rowOff>
    </xdr:from>
    <xdr:to>
      <xdr:col>21</xdr:col>
      <xdr:colOff>467431</xdr:colOff>
      <xdr:row>58</xdr:row>
      <xdr:rowOff>122465</xdr:rowOff>
    </xdr:to>
    <xdr:cxnSp macro="">
      <xdr:nvCxnSpPr>
        <xdr:cNvPr id="67" name="Straight Arrow Connector 66"/>
        <xdr:cNvCxnSpPr>
          <a:stCxn id="66" idx="3"/>
        </xdr:cNvCxnSpPr>
      </xdr:nvCxnSpPr>
      <xdr:spPr>
        <a:xfrm flipH="1">
          <a:off x="9946822" y="9987926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49643</xdr:colOff>
      <xdr:row>56</xdr:row>
      <xdr:rowOff>81926</xdr:rowOff>
    </xdr:from>
    <xdr:to>
      <xdr:col>23</xdr:col>
      <xdr:colOff>666750</xdr:colOff>
      <xdr:row>58</xdr:row>
      <xdr:rowOff>136072</xdr:rowOff>
    </xdr:to>
    <xdr:cxnSp macro="">
      <xdr:nvCxnSpPr>
        <xdr:cNvPr id="68" name="Straight Arrow Connector 67"/>
        <xdr:cNvCxnSpPr>
          <a:stCxn id="66" idx="5"/>
        </xdr:cNvCxnSpPr>
      </xdr:nvCxnSpPr>
      <xdr:spPr>
        <a:xfrm>
          <a:off x="11479643" y="9987926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258537</xdr:colOff>
      <xdr:row>56</xdr:row>
      <xdr:rowOff>149678</xdr:rowOff>
    </xdr:from>
    <xdr:to>
      <xdr:col>22</xdr:col>
      <xdr:colOff>272143</xdr:colOff>
      <xdr:row>60</xdr:row>
      <xdr:rowOff>0</xdr:rowOff>
    </xdr:to>
    <xdr:cxnSp macro="">
      <xdr:nvCxnSpPr>
        <xdr:cNvPr id="69" name="Straight Arrow Connector 68"/>
        <xdr:cNvCxnSpPr>
          <a:stCxn id="66" idx="4"/>
        </xdr:cNvCxnSpPr>
      </xdr:nvCxnSpPr>
      <xdr:spPr>
        <a:xfrm>
          <a:off x="11008180" y="10055678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272144</xdr:colOff>
      <xdr:row>71</xdr:row>
      <xdr:rowOff>40821</xdr:rowOff>
    </xdr:from>
    <xdr:to>
      <xdr:col>9</xdr:col>
      <xdr:colOff>244930</xdr:colOff>
      <xdr:row>73</xdr:row>
      <xdr:rowOff>149678</xdr:rowOff>
    </xdr:to>
    <xdr:sp macro="" textlink="">
      <xdr:nvSpPr>
        <xdr:cNvPr id="70" name="Oval 69"/>
        <xdr:cNvSpPr/>
      </xdr:nvSpPr>
      <xdr:spPr>
        <a:xfrm>
          <a:off x="5578930" y="9593035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6</xdr:col>
      <xdr:colOff>557893</xdr:colOff>
      <xdr:row>73</xdr:row>
      <xdr:rowOff>81926</xdr:rowOff>
    </xdr:from>
    <xdr:to>
      <xdr:col>7</xdr:col>
      <xdr:colOff>467431</xdr:colOff>
      <xdr:row>75</xdr:row>
      <xdr:rowOff>122465</xdr:rowOff>
    </xdr:to>
    <xdr:cxnSp macro="">
      <xdr:nvCxnSpPr>
        <xdr:cNvPr id="71" name="Straight Arrow Connector 70"/>
        <xdr:cNvCxnSpPr>
          <a:stCxn id="70" idx="3"/>
        </xdr:cNvCxnSpPr>
      </xdr:nvCxnSpPr>
      <xdr:spPr>
        <a:xfrm flipH="1">
          <a:off x="5184322" y="9987926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49643</xdr:colOff>
      <xdr:row>73</xdr:row>
      <xdr:rowOff>81926</xdr:rowOff>
    </xdr:from>
    <xdr:to>
      <xdr:col>9</xdr:col>
      <xdr:colOff>666750</xdr:colOff>
      <xdr:row>75</xdr:row>
      <xdr:rowOff>136072</xdr:rowOff>
    </xdr:to>
    <xdr:cxnSp macro="">
      <xdr:nvCxnSpPr>
        <xdr:cNvPr id="72" name="Straight Arrow Connector 71"/>
        <xdr:cNvCxnSpPr>
          <a:stCxn id="70" idx="5"/>
        </xdr:cNvCxnSpPr>
      </xdr:nvCxnSpPr>
      <xdr:spPr>
        <a:xfrm>
          <a:off x="6717143" y="9987926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258537</xdr:colOff>
      <xdr:row>73</xdr:row>
      <xdr:rowOff>149678</xdr:rowOff>
    </xdr:from>
    <xdr:to>
      <xdr:col>8</xdr:col>
      <xdr:colOff>272143</xdr:colOff>
      <xdr:row>77</xdr:row>
      <xdr:rowOff>0</xdr:rowOff>
    </xdr:to>
    <xdr:cxnSp macro="">
      <xdr:nvCxnSpPr>
        <xdr:cNvPr id="73" name="Straight Arrow Connector 72"/>
        <xdr:cNvCxnSpPr>
          <a:stCxn id="70" idx="4"/>
        </xdr:cNvCxnSpPr>
      </xdr:nvCxnSpPr>
      <xdr:spPr>
        <a:xfrm>
          <a:off x="6245680" y="10055678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272144</xdr:colOff>
      <xdr:row>71</xdr:row>
      <xdr:rowOff>40821</xdr:rowOff>
    </xdr:from>
    <xdr:to>
      <xdr:col>16</xdr:col>
      <xdr:colOff>244930</xdr:colOff>
      <xdr:row>73</xdr:row>
      <xdr:rowOff>149678</xdr:rowOff>
    </xdr:to>
    <xdr:sp macro="" textlink="">
      <xdr:nvSpPr>
        <xdr:cNvPr id="74" name="Oval 73"/>
        <xdr:cNvSpPr/>
      </xdr:nvSpPr>
      <xdr:spPr>
        <a:xfrm>
          <a:off x="5578930" y="12600214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13</xdr:col>
      <xdr:colOff>557893</xdr:colOff>
      <xdr:row>73</xdr:row>
      <xdr:rowOff>81926</xdr:rowOff>
    </xdr:from>
    <xdr:to>
      <xdr:col>14</xdr:col>
      <xdr:colOff>467431</xdr:colOff>
      <xdr:row>75</xdr:row>
      <xdr:rowOff>122465</xdr:rowOff>
    </xdr:to>
    <xdr:cxnSp macro="">
      <xdr:nvCxnSpPr>
        <xdr:cNvPr id="75" name="Straight Arrow Connector 74"/>
        <xdr:cNvCxnSpPr>
          <a:stCxn id="74" idx="3"/>
        </xdr:cNvCxnSpPr>
      </xdr:nvCxnSpPr>
      <xdr:spPr>
        <a:xfrm flipH="1">
          <a:off x="5184322" y="12995105"/>
          <a:ext cx="589895" cy="394324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49643</xdr:colOff>
      <xdr:row>73</xdr:row>
      <xdr:rowOff>81926</xdr:rowOff>
    </xdr:from>
    <xdr:to>
      <xdr:col>16</xdr:col>
      <xdr:colOff>666750</xdr:colOff>
      <xdr:row>75</xdr:row>
      <xdr:rowOff>136072</xdr:rowOff>
    </xdr:to>
    <xdr:cxnSp macro="">
      <xdr:nvCxnSpPr>
        <xdr:cNvPr id="76" name="Straight Arrow Connector 75"/>
        <xdr:cNvCxnSpPr>
          <a:stCxn id="74" idx="5"/>
        </xdr:cNvCxnSpPr>
      </xdr:nvCxnSpPr>
      <xdr:spPr>
        <a:xfrm>
          <a:off x="6717143" y="12995105"/>
          <a:ext cx="617107" cy="407931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258537</xdr:colOff>
      <xdr:row>73</xdr:row>
      <xdr:rowOff>149678</xdr:rowOff>
    </xdr:from>
    <xdr:to>
      <xdr:col>15</xdr:col>
      <xdr:colOff>272143</xdr:colOff>
      <xdr:row>77</xdr:row>
      <xdr:rowOff>0</xdr:rowOff>
    </xdr:to>
    <xdr:cxnSp macro="">
      <xdr:nvCxnSpPr>
        <xdr:cNvPr id="77" name="Straight Arrow Connector 76"/>
        <xdr:cNvCxnSpPr>
          <a:stCxn id="74" idx="4"/>
        </xdr:cNvCxnSpPr>
      </xdr:nvCxnSpPr>
      <xdr:spPr>
        <a:xfrm>
          <a:off x="6245680" y="13062857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272144</xdr:colOff>
      <xdr:row>71</xdr:row>
      <xdr:rowOff>40821</xdr:rowOff>
    </xdr:from>
    <xdr:to>
      <xdr:col>23</xdr:col>
      <xdr:colOff>244930</xdr:colOff>
      <xdr:row>73</xdr:row>
      <xdr:rowOff>149678</xdr:rowOff>
    </xdr:to>
    <xdr:sp macro="" textlink="">
      <xdr:nvSpPr>
        <xdr:cNvPr id="78" name="Oval 77"/>
        <xdr:cNvSpPr/>
      </xdr:nvSpPr>
      <xdr:spPr>
        <a:xfrm>
          <a:off x="10341430" y="12600214"/>
          <a:ext cx="1333500" cy="462643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20</xdr:col>
      <xdr:colOff>557893</xdr:colOff>
      <xdr:row>73</xdr:row>
      <xdr:rowOff>81926</xdr:rowOff>
    </xdr:from>
    <xdr:to>
      <xdr:col>21</xdr:col>
      <xdr:colOff>467431</xdr:colOff>
      <xdr:row>75</xdr:row>
      <xdr:rowOff>122465</xdr:rowOff>
    </xdr:to>
    <xdr:cxnSp macro="">
      <xdr:nvCxnSpPr>
        <xdr:cNvPr id="79" name="Straight Arrow Connector 78"/>
        <xdr:cNvCxnSpPr>
          <a:stCxn id="78" idx="3"/>
        </xdr:cNvCxnSpPr>
      </xdr:nvCxnSpPr>
      <xdr:spPr>
        <a:xfrm flipH="1">
          <a:off x="9946822" y="12995105"/>
          <a:ext cx="589895" cy="394324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49643</xdr:colOff>
      <xdr:row>73</xdr:row>
      <xdr:rowOff>81926</xdr:rowOff>
    </xdr:from>
    <xdr:to>
      <xdr:col>23</xdr:col>
      <xdr:colOff>666750</xdr:colOff>
      <xdr:row>75</xdr:row>
      <xdr:rowOff>136072</xdr:rowOff>
    </xdr:to>
    <xdr:cxnSp macro="">
      <xdr:nvCxnSpPr>
        <xdr:cNvPr id="80" name="Straight Arrow Connector 79"/>
        <xdr:cNvCxnSpPr>
          <a:stCxn id="78" idx="5"/>
        </xdr:cNvCxnSpPr>
      </xdr:nvCxnSpPr>
      <xdr:spPr>
        <a:xfrm>
          <a:off x="11479643" y="12995105"/>
          <a:ext cx="617107" cy="407931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258537</xdr:colOff>
      <xdr:row>73</xdr:row>
      <xdr:rowOff>149678</xdr:rowOff>
    </xdr:from>
    <xdr:to>
      <xdr:col>22</xdr:col>
      <xdr:colOff>272143</xdr:colOff>
      <xdr:row>77</xdr:row>
      <xdr:rowOff>0</xdr:rowOff>
    </xdr:to>
    <xdr:cxnSp macro="">
      <xdr:nvCxnSpPr>
        <xdr:cNvPr id="81" name="Straight Arrow Connector 80"/>
        <xdr:cNvCxnSpPr>
          <a:stCxn id="78" idx="4"/>
        </xdr:cNvCxnSpPr>
      </xdr:nvCxnSpPr>
      <xdr:spPr>
        <a:xfrm>
          <a:off x="11008180" y="13062857"/>
          <a:ext cx="13606" cy="557893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272144</xdr:colOff>
      <xdr:row>88</xdr:row>
      <xdr:rowOff>40821</xdr:rowOff>
    </xdr:from>
    <xdr:to>
      <xdr:col>8</xdr:col>
      <xdr:colOff>244930</xdr:colOff>
      <xdr:row>90</xdr:row>
      <xdr:rowOff>149678</xdr:rowOff>
    </xdr:to>
    <xdr:sp macro="" textlink="">
      <xdr:nvSpPr>
        <xdr:cNvPr id="93" name="Oval 92"/>
        <xdr:cNvSpPr/>
      </xdr:nvSpPr>
      <xdr:spPr>
        <a:xfrm>
          <a:off x="10341430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5</xdr:col>
      <xdr:colOff>557893</xdr:colOff>
      <xdr:row>90</xdr:row>
      <xdr:rowOff>81926</xdr:rowOff>
    </xdr:from>
    <xdr:to>
      <xdr:col>6</xdr:col>
      <xdr:colOff>467431</xdr:colOff>
      <xdr:row>92</xdr:row>
      <xdr:rowOff>122465</xdr:rowOff>
    </xdr:to>
    <xdr:cxnSp macro="">
      <xdr:nvCxnSpPr>
        <xdr:cNvPr id="94" name="Straight Arrow Connector 93"/>
        <xdr:cNvCxnSpPr>
          <a:stCxn id="93" idx="3"/>
        </xdr:cNvCxnSpPr>
      </xdr:nvCxnSpPr>
      <xdr:spPr>
        <a:xfrm flipH="1">
          <a:off x="9946822" y="7157640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49643</xdr:colOff>
      <xdr:row>90</xdr:row>
      <xdr:rowOff>81926</xdr:rowOff>
    </xdr:from>
    <xdr:to>
      <xdr:col>8</xdr:col>
      <xdr:colOff>666750</xdr:colOff>
      <xdr:row>92</xdr:row>
      <xdr:rowOff>136072</xdr:rowOff>
    </xdr:to>
    <xdr:cxnSp macro="">
      <xdr:nvCxnSpPr>
        <xdr:cNvPr id="95" name="Straight Arrow Connector 94"/>
        <xdr:cNvCxnSpPr>
          <a:stCxn id="93" idx="5"/>
        </xdr:cNvCxnSpPr>
      </xdr:nvCxnSpPr>
      <xdr:spPr>
        <a:xfrm>
          <a:off x="11479643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272144</xdr:colOff>
      <xdr:row>88</xdr:row>
      <xdr:rowOff>40821</xdr:rowOff>
    </xdr:from>
    <xdr:to>
      <xdr:col>14</xdr:col>
      <xdr:colOff>244930</xdr:colOff>
      <xdr:row>90</xdr:row>
      <xdr:rowOff>149678</xdr:rowOff>
    </xdr:to>
    <xdr:sp macro="" textlink="">
      <xdr:nvSpPr>
        <xdr:cNvPr id="99" name="Oval 98"/>
        <xdr:cNvSpPr/>
      </xdr:nvSpPr>
      <xdr:spPr>
        <a:xfrm>
          <a:off x="10341430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11</xdr:col>
      <xdr:colOff>557893</xdr:colOff>
      <xdr:row>90</xdr:row>
      <xdr:rowOff>81926</xdr:rowOff>
    </xdr:from>
    <xdr:to>
      <xdr:col>12</xdr:col>
      <xdr:colOff>467431</xdr:colOff>
      <xdr:row>92</xdr:row>
      <xdr:rowOff>122465</xdr:rowOff>
    </xdr:to>
    <xdr:cxnSp macro="">
      <xdr:nvCxnSpPr>
        <xdr:cNvPr id="100" name="Straight Arrow Connector 99"/>
        <xdr:cNvCxnSpPr>
          <a:stCxn id="99" idx="3"/>
        </xdr:cNvCxnSpPr>
      </xdr:nvCxnSpPr>
      <xdr:spPr>
        <a:xfrm flipH="1">
          <a:off x="9946822" y="7157640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49643</xdr:colOff>
      <xdr:row>90</xdr:row>
      <xdr:rowOff>81926</xdr:rowOff>
    </xdr:from>
    <xdr:to>
      <xdr:col>14</xdr:col>
      <xdr:colOff>666750</xdr:colOff>
      <xdr:row>92</xdr:row>
      <xdr:rowOff>136072</xdr:rowOff>
    </xdr:to>
    <xdr:cxnSp macro="">
      <xdr:nvCxnSpPr>
        <xdr:cNvPr id="101" name="Straight Arrow Connector 100"/>
        <xdr:cNvCxnSpPr>
          <a:stCxn id="99" idx="5"/>
        </xdr:cNvCxnSpPr>
      </xdr:nvCxnSpPr>
      <xdr:spPr>
        <a:xfrm>
          <a:off x="11479643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272144</xdr:colOff>
      <xdr:row>88</xdr:row>
      <xdr:rowOff>40821</xdr:rowOff>
    </xdr:from>
    <xdr:to>
      <xdr:col>20</xdr:col>
      <xdr:colOff>244930</xdr:colOff>
      <xdr:row>90</xdr:row>
      <xdr:rowOff>149678</xdr:rowOff>
    </xdr:to>
    <xdr:sp macro="" textlink="">
      <xdr:nvSpPr>
        <xdr:cNvPr id="102" name="Oval 101"/>
        <xdr:cNvSpPr/>
      </xdr:nvSpPr>
      <xdr:spPr>
        <a:xfrm>
          <a:off x="14423573" y="6762750"/>
          <a:ext cx="1333500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17</xdr:col>
      <xdr:colOff>557893</xdr:colOff>
      <xdr:row>90</xdr:row>
      <xdr:rowOff>81926</xdr:rowOff>
    </xdr:from>
    <xdr:to>
      <xdr:col>18</xdr:col>
      <xdr:colOff>467431</xdr:colOff>
      <xdr:row>92</xdr:row>
      <xdr:rowOff>122465</xdr:rowOff>
    </xdr:to>
    <xdr:cxnSp macro="">
      <xdr:nvCxnSpPr>
        <xdr:cNvPr id="103" name="Straight Arrow Connector 102"/>
        <xdr:cNvCxnSpPr>
          <a:stCxn id="102" idx="3"/>
        </xdr:cNvCxnSpPr>
      </xdr:nvCxnSpPr>
      <xdr:spPr>
        <a:xfrm flipH="1">
          <a:off x="14028964" y="7157640"/>
          <a:ext cx="589896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49643</xdr:colOff>
      <xdr:row>90</xdr:row>
      <xdr:rowOff>81926</xdr:rowOff>
    </xdr:from>
    <xdr:to>
      <xdr:col>20</xdr:col>
      <xdr:colOff>666750</xdr:colOff>
      <xdr:row>92</xdr:row>
      <xdr:rowOff>136072</xdr:rowOff>
    </xdr:to>
    <xdr:cxnSp macro="">
      <xdr:nvCxnSpPr>
        <xdr:cNvPr id="104" name="Straight Arrow Connector 103"/>
        <xdr:cNvCxnSpPr>
          <a:stCxn id="102" idx="5"/>
        </xdr:cNvCxnSpPr>
      </xdr:nvCxnSpPr>
      <xdr:spPr>
        <a:xfrm>
          <a:off x="15561786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272144</xdr:colOff>
      <xdr:row>88</xdr:row>
      <xdr:rowOff>40821</xdr:rowOff>
    </xdr:from>
    <xdr:to>
      <xdr:col>26</xdr:col>
      <xdr:colOff>244930</xdr:colOff>
      <xdr:row>90</xdr:row>
      <xdr:rowOff>149678</xdr:rowOff>
    </xdr:to>
    <xdr:sp macro="" textlink="">
      <xdr:nvSpPr>
        <xdr:cNvPr id="105" name="Oval 104"/>
        <xdr:cNvSpPr/>
      </xdr:nvSpPr>
      <xdr:spPr>
        <a:xfrm>
          <a:off x="18505715" y="6762750"/>
          <a:ext cx="1333501" cy="462642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Shirt Size</a:t>
          </a:r>
          <a:endParaRPr lang="th-TH" sz="1100"/>
        </a:p>
      </xdr:txBody>
    </xdr:sp>
    <xdr:clientData/>
  </xdr:twoCellAnchor>
  <xdr:twoCellAnchor>
    <xdr:from>
      <xdr:col>23</xdr:col>
      <xdr:colOff>557893</xdr:colOff>
      <xdr:row>90</xdr:row>
      <xdr:rowOff>81926</xdr:rowOff>
    </xdr:from>
    <xdr:to>
      <xdr:col>24</xdr:col>
      <xdr:colOff>467431</xdr:colOff>
      <xdr:row>92</xdr:row>
      <xdr:rowOff>122465</xdr:rowOff>
    </xdr:to>
    <xdr:cxnSp macro="">
      <xdr:nvCxnSpPr>
        <xdr:cNvPr id="106" name="Straight Arrow Connector 105"/>
        <xdr:cNvCxnSpPr>
          <a:stCxn id="105" idx="3"/>
        </xdr:cNvCxnSpPr>
      </xdr:nvCxnSpPr>
      <xdr:spPr>
        <a:xfrm flipH="1">
          <a:off x="18111107" y="7157640"/>
          <a:ext cx="589895" cy="39432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49643</xdr:colOff>
      <xdr:row>90</xdr:row>
      <xdr:rowOff>81926</xdr:rowOff>
    </xdr:from>
    <xdr:to>
      <xdr:col>26</xdr:col>
      <xdr:colOff>666750</xdr:colOff>
      <xdr:row>92</xdr:row>
      <xdr:rowOff>136072</xdr:rowOff>
    </xdr:to>
    <xdr:cxnSp macro="">
      <xdr:nvCxnSpPr>
        <xdr:cNvPr id="107" name="Straight Arrow Connector 106"/>
        <xdr:cNvCxnSpPr>
          <a:stCxn id="105" idx="5"/>
        </xdr:cNvCxnSpPr>
      </xdr:nvCxnSpPr>
      <xdr:spPr>
        <a:xfrm>
          <a:off x="19643929" y="7157640"/>
          <a:ext cx="617107" cy="407932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zoomScale="70" zoomScaleNormal="70" workbookViewId="0">
      <selection activeCell="AA93" sqref="AA93"/>
    </sheetView>
  </sheetViews>
  <sheetFormatPr defaultRowHeight="14.25" x14ac:dyDescent="0.2"/>
  <cols>
    <col min="1" max="1" width="11.25" customWidth="1"/>
    <col min="4" max="4" width="13.75" customWidth="1"/>
  </cols>
  <sheetData>
    <row r="1" spans="1:30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G1" s="6"/>
      <c r="H1" s="17" t="s">
        <v>1</v>
      </c>
      <c r="I1" s="18"/>
      <c r="J1" s="6"/>
    </row>
    <row r="2" spans="1:30" x14ac:dyDescent="0.2">
      <c r="A2" s="2">
        <v>1</v>
      </c>
      <c r="B2" s="2" t="s">
        <v>5</v>
      </c>
      <c r="C2" s="2" t="s">
        <v>7</v>
      </c>
      <c r="D2" s="2" t="s">
        <v>10</v>
      </c>
      <c r="E2" s="2" t="s">
        <v>14</v>
      </c>
      <c r="G2" s="6"/>
      <c r="H2" s="10" t="s">
        <v>5</v>
      </c>
      <c r="I2" s="4" t="s">
        <v>6</v>
      </c>
      <c r="J2" s="6"/>
    </row>
    <row r="3" spans="1:30" x14ac:dyDescent="0.2">
      <c r="A3" s="2">
        <v>2</v>
      </c>
      <c r="B3" s="2" t="s">
        <v>5</v>
      </c>
      <c r="C3" s="2" t="s">
        <v>8</v>
      </c>
      <c r="D3" s="2" t="s">
        <v>11</v>
      </c>
      <c r="E3" s="2" t="s">
        <v>14</v>
      </c>
      <c r="G3" s="11" t="s">
        <v>14</v>
      </c>
      <c r="H3" s="2">
        <f>COUNTIFS(B2:B21,H2,E2:E21,G3)</f>
        <v>6</v>
      </c>
      <c r="I3" s="2">
        <f>COUNTIFS(B2:B21,I2,E2:E21,G3)</f>
        <v>4</v>
      </c>
      <c r="J3" s="6">
        <f>(H3/H5)*(H3/H5)</f>
        <v>0.36</v>
      </c>
      <c r="K3" s="6">
        <f>(H4/H5)^2</f>
        <v>0.16000000000000003</v>
      </c>
    </row>
    <row r="4" spans="1:30" x14ac:dyDescent="0.2">
      <c r="A4" s="2">
        <v>3</v>
      </c>
      <c r="B4" s="2" t="s">
        <v>5</v>
      </c>
      <c r="C4" s="2" t="s">
        <v>8</v>
      </c>
      <c r="D4" s="2" t="s">
        <v>11</v>
      </c>
      <c r="E4" s="2" t="s">
        <v>14</v>
      </c>
      <c r="G4" s="12" t="s">
        <v>15</v>
      </c>
      <c r="H4" s="5">
        <f>COUNTIFS(B2:B21,H2,E2:E21,G4)</f>
        <v>4</v>
      </c>
      <c r="I4" s="5">
        <f>COUNTIFS(B2:B21,I2,E2:E21,G4)</f>
        <v>6</v>
      </c>
      <c r="J4" s="6">
        <f>(I3/I5)^2</f>
        <v>0.16000000000000003</v>
      </c>
      <c r="K4" s="6">
        <f>(I4/I5)^2</f>
        <v>0.36</v>
      </c>
      <c r="N4" t="s">
        <v>5</v>
      </c>
      <c r="P4" t="s">
        <v>6</v>
      </c>
    </row>
    <row r="5" spans="1:30" x14ac:dyDescent="0.2">
      <c r="A5" s="2">
        <v>4</v>
      </c>
      <c r="B5" s="2" t="s">
        <v>5</v>
      </c>
      <c r="C5" s="2" t="s">
        <v>8</v>
      </c>
      <c r="D5" s="2" t="s">
        <v>12</v>
      </c>
      <c r="E5" s="2" t="s">
        <v>14</v>
      </c>
      <c r="G5" s="2" t="s">
        <v>17</v>
      </c>
      <c r="H5" s="2">
        <f>H3+H4</f>
        <v>10</v>
      </c>
      <c r="I5" s="2">
        <f>I3+I4</f>
        <v>10</v>
      </c>
      <c r="J5" s="6">
        <f>H5+I5</f>
        <v>20</v>
      </c>
    </row>
    <row r="6" spans="1:30" x14ac:dyDescent="0.2">
      <c r="A6" s="2">
        <v>5</v>
      </c>
      <c r="B6" s="2" t="s">
        <v>5</v>
      </c>
      <c r="C6" s="2" t="s">
        <v>8</v>
      </c>
      <c r="D6" s="2" t="s">
        <v>13</v>
      </c>
      <c r="E6" s="2" t="s">
        <v>14</v>
      </c>
      <c r="G6" s="7" t="s">
        <v>16</v>
      </c>
      <c r="H6" s="2">
        <f>1-(J3+K3)</f>
        <v>0.48</v>
      </c>
      <c r="I6" s="2">
        <f>1-(J4+K4)</f>
        <v>0.48</v>
      </c>
    </row>
    <row r="7" spans="1:30" x14ac:dyDescent="0.2">
      <c r="A7" s="2">
        <v>6</v>
      </c>
      <c r="B7" s="2" t="s">
        <v>5</v>
      </c>
      <c r="C7" s="2" t="s">
        <v>8</v>
      </c>
      <c r="D7" s="2" t="s">
        <v>13</v>
      </c>
      <c r="E7" s="2" t="s">
        <v>14</v>
      </c>
      <c r="G7" s="3"/>
      <c r="H7" s="14">
        <f>(H5/J5)*H6+(I5/J5)*I6</f>
        <v>0.48</v>
      </c>
      <c r="I7" s="16"/>
    </row>
    <row r="8" spans="1:30" x14ac:dyDescent="0.2">
      <c r="A8" s="2">
        <v>7</v>
      </c>
      <c r="B8" s="2" t="s">
        <v>6</v>
      </c>
      <c r="C8" s="2" t="s">
        <v>8</v>
      </c>
      <c r="D8" s="2" t="s">
        <v>10</v>
      </c>
      <c r="E8" s="2" t="s">
        <v>14</v>
      </c>
    </row>
    <row r="9" spans="1:30" x14ac:dyDescent="0.2">
      <c r="A9" s="2">
        <v>8</v>
      </c>
      <c r="B9" s="2" t="s">
        <v>6</v>
      </c>
      <c r="C9" s="2" t="s">
        <v>8</v>
      </c>
      <c r="D9" s="2" t="s">
        <v>10</v>
      </c>
      <c r="E9" s="2" t="s">
        <v>14</v>
      </c>
    </row>
    <row r="10" spans="1:30" x14ac:dyDescent="0.2">
      <c r="A10" s="2">
        <v>9</v>
      </c>
      <c r="B10" s="2" t="s">
        <v>6</v>
      </c>
      <c r="C10" s="2" t="s">
        <v>8</v>
      </c>
      <c r="D10" s="2" t="s">
        <v>11</v>
      </c>
      <c r="E10" s="2" t="s">
        <v>14</v>
      </c>
    </row>
    <row r="11" spans="1:30" x14ac:dyDescent="0.2">
      <c r="A11" s="2">
        <v>10</v>
      </c>
      <c r="B11" s="2" t="s">
        <v>6</v>
      </c>
      <c r="C11" s="2" t="s">
        <v>9</v>
      </c>
      <c r="D11" s="2" t="s">
        <v>12</v>
      </c>
      <c r="E11" s="2" t="s">
        <v>14</v>
      </c>
    </row>
    <row r="12" spans="1:30" x14ac:dyDescent="0.2">
      <c r="A12" s="2">
        <v>11</v>
      </c>
      <c r="B12" s="2" t="s">
        <v>5</v>
      </c>
      <c r="C12" s="2" t="s">
        <v>7</v>
      </c>
      <c r="D12" s="2" t="s">
        <v>12</v>
      </c>
      <c r="E12" s="2" t="s">
        <v>15</v>
      </c>
    </row>
    <row r="13" spans="1:30" x14ac:dyDescent="0.2">
      <c r="A13" s="2">
        <v>12</v>
      </c>
      <c r="B13" s="2" t="s">
        <v>5</v>
      </c>
      <c r="C13" s="2" t="s">
        <v>7</v>
      </c>
      <c r="D13" s="2" t="s">
        <v>13</v>
      </c>
      <c r="E13" s="2" t="s">
        <v>15</v>
      </c>
      <c r="G13" s="6"/>
      <c r="H13" s="19" t="s">
        <v>2</v>
      </c>
      <c r="I13" s="19"/>
      <c r="J13" s="19"/>
      <c r="N13" s="6"/>
      <c r="O13" s="20" t="s">
        <v>2</v>
      </c>
      <c r="P13" s="21"/>
      <c r="Q13" s="6"/>
      <c r="T13" s="6"/>
      <c r="U13" s="20" t="s">
        <v>2</v>
      </c>
      <c r="V13" s="21"/>
      <c r="W13" s="6"/>
      <c r="Z13" s="6"/>
      <c r="AA13" s="20" t="s">
        <v>2</v>
      </c>
      <c r="AB13" s="21"/>
      <c r="AC13" s="6"/>
    </row>
    <row r="14" spans="1:30" x14ac:dyDescent="0.2">
      <c r="A14" s="2">
        <v>13</v>
      </c>
      <c r="B14" s="2" t="s">
        <v>5</v>
      </c>
      <c r="C14" s="2" t="s">
        <v>7</v>
      </c>
      <c r="D14" s="2" t="s">
        <v>11</v>
      </c>
      <c r="E14" s="2" t="s">
        <v>15</v>
      </c>
      <c r="G14" s="6"/>
      <c r="H14" s="10" t="s">
        <v>7</v>
      </c>
      <c r="I14" s="4" t="s">
        <v>8</v>
      </c>
      <c r="J14" s="4" t="s">
        <v>9</v>
      </c>
      <c r="N14" s="6"/>
      <c r="O14" s="22" t="s">
        <v>18</v>
      </c>
      <c r="P14" s="4" t="s">
        <v>9</v>
      </c>
      <c r="Q14" s="6"/>
      <c r="T14" s="6"/>
      <c r="U14" s="22" t="s">
        <v>19</v>
      </c>
      <c r="V14" s="4" t="s">
        <v>7</v>
      </c>
      <c r="W14" s="6"/>
      <c r="Z14" s="6"/>
      <c r="AA14" s="22" t="s">
        <v>20</v>
      </c>
      <c r="AB14" s="4" t="s">
        <v>8</v>
      </c>
      <c r="AC14" s="6"/>
    </row>
    <row r="15" spans="1:30" x14ac:dyDescent="0.2">
      <c r="A15" s="2">
        <v>14</v>
      </c>
      <c r="B15" s="2" t="s">
        <v>5</v>
      </c>
      <c r="C15" s="2" t="s">
        <v>9</v>
      </c>
      <c r="D15" s="2" t="s">
        <v>13</v>
      </c>
      <c r="E15" s="2" t="s">
        <v>15</v>
      </c>
      <c r="G15" s="11" t="s">
        <v>14</v>
      </c>
      <c r="H15" s="2">
        <f>COUNTIFS(C2:C21,H14,E2:E21,G15)</f>
        <v>1</v>
      </c>
      <c r="I15" s="2">
        <f>COUNTIFS(C2:C21,I14,E2:E21,G15)</f>
        <v>8</v>
      </c>
      <c r="J15" s="2">
        <f>COUNTIFS(C2:C21,J14,E2:E21,G15)</f>
        <v>1</v>
      </c>
      <c r="K15" s="6">
        <f>(H15/H17)^2</f>
        <v>6.25E-2</v>
      </c>
      <c r="L15" s="6">
        <f>(H16/H17)^2</f>
        <v>0.5625</v>
      </c>
      <c r="N15" s="11" t="s">
        <v>14</v>
      </c>
      <c r="O15" s="2">
        <f>SUM(H15,I15)</f>
        <v>9</v>
      </c>
      <c r="P15" s="2">
        <f>COUNTIFS(C2:C21,P14,E2:E21,N15)</f>
        <v>1</v>
      </c>
      <c r="Q15" s="6">
        <f>(O15/O17)^2</f>
        <v>0.5625</v>
      </c>
      <c r="R15" s="6">
        <f>(O16/O17)^2</f>
        <v>6.25E-2</v>
      </c>
      <c r="T15" s="11" t="s">
        <v>14</v>
      </c>
      <c r="U15" s="2">
        <f>SUM(I15,J15)</f>
        <v>9</v>
      </c>
      <c r="V15" s="2">
        <f>COUNTIFS(C2:C21,V14,E2:E21,T15)</f>
        <v>1</v>
      </c>
      <c r="W15" s="6">
        <f>(U15/U17)^2</f>
        <v>0.31640625</v>
      </c>
      <c r="X15" s="6">
        <f>(U16/U17)^2</f>
        <v>0.19140625</v>
      </c>
      <c r="Z15" s="11" t="s">
        <v>14</v>
      </c>
      <c r="AA15" s="2">
        <f>SUM(H15,J15)</f>
        <v>2</v>
      </c>
      <c r="AB15" s="2">
        <f>COUNTIFS(C2:C21,AB14,E2:E21,Z15)</f>
        <v>8</v>
      </c>
      <c r="AC15" s="6">
        <f>(AA15/AA17)^2</f>
        <v>2.7777777777777776E-2</v>
      </c>
      <c r="AD15" s="6">
        <f>(AA16/AA17)^2</f>
        <v>0.69444444444444453</v>
      </c>
    </row>
    <row r="16" spans="1:30" x14ac:dyDescent="0.2">
      <c r="A16" s="2">
        <v>15</v>
      </c>
      <c r="B16" s="2" t="s">
        <v>6</v>
      </c>
      <c r="C16" s="2" t="s">
        <v>9</v>
      </c>
      <c r="D16" s="2" t="s">
        <v>10</v>
      </c>
      <c r="E16" s="2" t="s">
        <v>15</v>
      </c>
      <c r="G16" s="12" t="s">
        <v>15</v>
      </c>
      <c r="H16" s="5">
        <f>COUNTIFS(C2:C21,H14,E2:E21,G16)</f>
        <v>3</v>
      </c>
      <c r="I16" s="5">
        <f>COUNTIFS(C2:C21,I14,E2:E21,G16)</f>
        <v>0</v>
      </c>
      <c r="J16" s="2">
        <f>COUNTIFS(C2:C21,J14,E2:E21,G16)</f>
        <v>7</v>
      </c>
      <c r="K16" s="6">
        <f>(I15/I17)^2</f>
        <v>1</v>
      </c>
      <c r="L16" s="6">
        <f>(I16/I17)^2</f>
        <v>0</v>
      </c>
      <c r="N16" s="12" t="s">
        <v>15</v>
      </c>
      <c r="O16" s="5">
        <f>SUM(H16,I16)</f>
        <v>3</v>
      </c>
      <c r="P16" s="5">
        <f>COUNTIFS(C2:C21,P14,E2:E21,N16)</f>
        <v>7</v>
      </c>
      <c r="Q16" s="6">
        <f>(P15/P17)^2</f>
        <v>1.5625E-2</v>
      </c>
      <c r="R16" s="6">
        <f>(P16/P17)^2</f>
        <v>0.765625</v>
      </c>
      <c r="T16" s="12" t="s">
        <v>15</v>
      </c>
      <c r="U16" s="5">
        <f>SUM(I16,J16)</f>
        <v>7</v>
      </c>
      <c r="V16" s="5">
        <f>COUNTIFS(C2:C21,V14,E2:E21,T16)</f>
        <v>3</v>
      </c>
      <c r="W16" s="6">
        <f>(V15/V17)^2</f>
        <v>6.25E-2</v>
      </c>
      <c r="X16" s="6">
        <f>(V16/V17)^2</f>
        <v>0.5625</v>
      </c>
      <c r="Z16" s="12" t="s">
        <v>15</v>
      </c>
      <c r="AA16" s="5">
        <f>SUM(H16,J16)</f>
        <v>10</v>
      </c>
      <c r="AB16" s="5">
        <f>COUNTIFS(C2:C21,AB14,E2:E21,Z16)</f>
        <v>0</v>
      </c>
      <c r="AC16" s="6">
        <f>(AB15/AB17)^2</f>
        <v>1</v>
      </c>
      <c r="AD16" s="6">
        <f>(AB16/AB17)^2</f>
        <v>0</v>
      </c>
    </row>
    <row r="17" spans="1:30" x14ac:dyDescent="0.2">
      <c r="A17" s="2">
        <v>16</v>
      </c>
      <c r="B17" s="2" t="s">
        <v>6</v>
      </c>
      <c r="C17" s="2" t="s">
        <v>9</v>
      </c>
      <c r="D17" s="2" t="s">
        <v>10</v>
      </c>
      <c r="E17" s="2" t="s">
        <v>15</v>
      </c>
      <c r="G17" s="2" t="s">
        <v>17</v>
      </c>
      <c r="H17" s="2">
        <f>H15+H16</f>
        <v>4</v>
      </c>
      <c r="I17" s="2">
        <f>I15+I16</f>
        <v>8</v>
      </c>
      <c r="J17" s="2">
        <f>J15+J16</f>
        <v>8</v>
      </c>
      <c r="K17" s="6">
        <f>(J15/J17)^2</f>
        <v>1.5625E-2</v>
      </c>
      <c r="L17" s="6">
        <f>(J16/J17)^2</f>
        <v>0.765625</v>
      </c>
      <c r="N17" s="2" t="s">
        <v>17</v>
      </c>
      <c r="O17" s="2">
        <f>SUM(O15,O16)</f>
        <v>12</v>
      </c>
      <c r="P17" s="2">
        <f>P15+P16</f>
        <v>8</v>
      </c>
      <c r="Q17" s="6">
        <f>O17+P17</f>
        <v>20</v>
      </c>
      <c r="T17" s="2" t="s">
        <v>17</v>
      </c>
      <c r="U17" s="2">
        <f>SUM(U15,U16)</f>
        <v>16</v>
      </c>
      <c r="V17" s="2">
        <f>V15+V16</f>
        <v>4</v>
      </c>
      <c r="W17" s="6">
        <f>U17+V17</f>
        <v>20</v>
      </c>
      <c r="Z17" s="2" t="s">
        <v>17</v>
      </c>
      <c r="AA17" s="2">
        <f>SUM(AA15,AA16)</f>
        <v>12</v>
      </c>
      <c r="AB17" s="2">
        <f>AB15+AB16</f>
        <v>8</v>
      </c>
      <c r="AC17" s="6">
        <f>AA17+AB17</f>
        <v>20</v>
      </c>
    </row>
    <row r="18" spans="1:30" x14ac:dyDescent="0.2">
      <c r="A18" s="2">
        <v>17</v>
      </c>
      <c r="B18" s="2" t="s">
        <v>6</v>
      </c>
      <c r="C18" s="2" t="s">
        <v>9</v>
      </c>
      <c r="D18" s="2" t="s">
        <v>11</v>
      </c>
      <c r="E18" s="2" t="s">
        <v>15</v>
      </c>
      <c r="G18" s="7" t="s">
        <v>16</v>
      </c>
      <c r="H18" s="2">
        <f>1-(K15+L15)</f>
        <v>0.375</v>
      </c>
      <c r="I18" s="2">
        <f>1-(K16+L16)</f>
        <v>0</v>
      </c>
      <c r="J18" s="2">
        <f>1-(K17+L17)</f>
        <v>0.21875</v>
      </c>
      <c r="K18" s="1">
        <f>H17+I17+J17</f>
        <v>20</v>
      </c>
      <c r="N18" s="7" t="s">
        <v>16</v>
      </c>
      <c r="O18" s="2">
        <f>1-(Q15+R15)</f>
        <v>0.375</v>
      </c>
      <c r="P18" s="2">
        <f>1-(Q16+R16)</f>
        <v>0.21875</v>
      </c>
      <c r="T18" s="8" t="s">
        <v>16</v>
      </c>
      <c r="U18" s="2">
        <f>1-(W15+X15)</f>
        <v>0.4921875</v>
      </c>
      <c r="V18" s="2">
        <f>1-(W16+X16)</f>
        <v>0.375</v>
      </c>
      <c r="Z18" s="8" t="s">
        <v>16</v>
      </c>
      <c r="AA18" s="2">
        <f>1-(AC15+AD15)</f>
        <v>0.27777777777777768</v>
      </c>
      <c r="AB18" s="2">
        <f>1-(AC16+AD16)</f>
        <v>0</v>
      </c>
    </row>
    <row r="19" spans="1:30" x14ac:dyDescent="0.2">
      <c r="A19" s="2">
        <v>18</v>
      </c>
      <c r="B19" s="2" t="s">
        <v>6</v>
      </c>
      <c r="C19" s="2" t="s">
        <v>9</v>
      </c>
      <c r="D19" s="2" t="s">
        <v>11</v>
      </c>
      <c r="E19" s="2" t="s">
        <v>15</v>
      </c>
      <c r="G19" s="2"/>
      <c r="H19" s="14">
        <f>(H17/K18)*H18+(I17/K18)*I18+(J17/K18)*J18</f>
        <v>0.16250000000000003</v>
      </c>
      <c r="I19" s="15"/>
      <c r="J19" s="16"/>
      <c r="N19" s="3"/>
      <c r="O19" s="14">
        <f>(O17/Q17)*O18+(P17/Q17)*P18</f>
        <v>0.3125</v>
      </c>
      <c r="P19" s="16"/>
      <c r="T19" s="3"/>
      <c r="U19" s="14">
        <f>(U17/W17)*U18+(V17/W17)*V18</f>
        <v>0.46875000000000006</v>
      </c>
      <c r="V19" s="16"/>
      <c r="Z19" s="3"/>
      <c r="AA19" s="14">
        <f>(AA17/AC17)*AA18+(AB17/AC17)*AB18</f>
        <v>0.1666666666666666</v>
      </c>
      <c r="AB19" s="16"/>
    </row>
    <row r="20" spans="1:30" x14ac:dyDescent="0.2">
      <c r="A20" s="2">
        <v>19</v>
      </c>
      <c r="B20" s="2" t="s">
        <v>6</v>
      </c>
      <c r="C20" s="2" t="s">
        <v>9</v>
      </c>
      <c r="D20" s="2" t="s">
        <v>11</v>
      </c>
      <c r="E20" s="2" t="s">
        <v>15</v>
      </c>
    </row>
    <row r="21" spans="1:30" x14ac:dyDescent="0.2">
      <c r="A21" s="2">
        <v>20</v>
      </c>
      <c r="B21" s="2" t="s">
        <v>6</v>
      </c>
      <c r="C21" s="2" t="s">
        <v>9</v>
      </c>
      <c r="D21" s="2" t="s">
        <v>12</v>
      </c>
      <c r="E21" s="2" t="s">
        <v>15</v>
      </c>
    </row>
    <row r="24" spans="1:30" x14ac:dyDescent="0.2">
      <c r="H24" t="s">
        <v>8</v>
      </c>
      <c r="J24" t="s">
        <v>9</v>
      </c>
      <c r="N24" t="s">
        <v>31</v>
      </c>
      <c r="P24" t="s">
        <v>9</v>
      </c>
      <c r="T24" t="s">
        <v>32</v>
      </c>
      <c r="V24" t="s">
        <v>7</v>
      </c>
      <c r="Z24" t="s">
        <v>33</v>
      </c>
      <c r="AB24" t="s">
        <v>8</v>
      </c>
    </row>
    <row r="25" spans="1:30" x14ac:dyDescent="0.2">
      <c r="I25" t="s">
        <v>7</v>
      </c>
    </row>
    <row r="31" spans="1:30" x14ac:dyDescent="0.2">
      <c r="G31" s="6"/>
      <c r="H31" s="23" t="s">
        <v>3</v>
      </c>
      <c r="I31" s="23"/>
      <c r="J31" s="23"/>
      <c r="K31" s="23"/>
      <c r="O31" s="6"/>
      <c r="P31" s="24" t="s">
        <v>3</v>
      </c>
      <c r="Q31" s="25"/>
      <c r="R31" s="6"/>
      <c r="U31" s="6"/>
      <c r="V31" s="24" t="s">
        <v>3</v>
      </c>
      <c r="W31" s="25"/>
      <c r="X31" s="6"/>
      <c r="AA31" s="6"/>
      <c r="AB31" s="24" t="s">
        <v>3</v>
      </c>
      <c r="AC31" s="25"/>
      <c r="AD31" s="6"/>
    </row>
    <row r="32" spans="1:30" x14ac:dyDescent="0.2">
      <c r="H32" s="10" t="s">
        <v>10</v>
      </c>
      <c r="I32" s="4" t="s">
        <v>11</v>
      </c>
      <c r="J32" s="4" t="s">
        <v>12</v>
      </c>
      <c r="K32" s="4" t="s">
        <v>13</v>
      </c>
      <c r="O32" s="6"/>
      <c r="P32" s="22" t="s">
        <v>21</v>
      </c>
      <c r="Q32" s="27" t="s">
        <v>26</v>
      </c>
      <c r="R32" s="6"/>
      <c r="U32" s="6"/>
      <c r="V32" s="22" t="s">
        <v>22</v>
      </c>
      <c r="W32" s="27" t="s">
        <v>25</v>
      </c>
      <c r="X32" s="6"/>
      <c r="AA32" s="6"/>
      <c r="AB32" s="22" t="s">
        <v>23</v>
      </c>
      <c r="AC32" s="27" t="s">
        <v>24</v>
      </c>
      <c r="AD32" s="6"/>
    </row>
    <row r="33" spans="7:31" x14ac:dyDescent="0.2">
      <c r="G33" s="11" t="s">
        <v>14</v>
      </c>
      <c r="H33" s="2">
        <f>COUNTIFS(D2:D21,H32,E2:E21,G33)</f>
        <v>3</v>
      </c>
      <c r="I33" s="2">
        <f>COUNTIFS(D2:D21,I32,E2:E21,G33)</f>
        <v>3</v>
      </c>
      <c r="J33" s="2">
        <f>COUNTIFS(D2:D21,J32,E2:E21,G33)</f>
        <v>2</v>
      </c>
      <c r="K33" s="2">
        <f>COUNTIFS(D2:D21,K32,E2:E21,G33)</f>
        <v>2</v>
      </c>
      <c r="L33" s="6">
        <f>(H33/H35)^2</f>
        <v>0.36</v>
      </c>
      <c r="M33" s="6">
        <f>(H34/H35)^2</f>
        <v>0.16000000000000003</v>
      </c>
      <c r="O33" s="11" t="s">
        <v>14</v>
      </c>
      <c r="P33" s="2">
        <f>SUM(H33,I33)</f>
        <v>6</v>
      </c>
      <c r="Q33" s="2">
        <f>SUM(J33,K33)</f>
        <v>4</v>
      </c>
      <c r="R33" s="6">
        <f>(P33/P35)^2</f>
        <v>0.25</v>
      </c>
      <c r="S33" s="6">
        <f>(P34/P35)^2</f>
        <v>0.25</v>
      </c>
      <c r="U33" s="11" t="s">
        <v>14</v>
      </c>
      <c r="V33" s="2">
        <f>SUM(H33,J33)</f>
        <v>5</v>
      </c>
      <c r="W33" s="2">
        <f>SUM(I33,K33)</f>
        <v>5</v>
      </c>
      <c r="X33" s="6">
        <f>(V33/V35)^2</f>
        <v>0.30864197530864201</v>
      </c>
      <c r="Y33" s="6">
        <f>(V34/V35)^2</f>
        <v>0.19753086419753085</v>
      </c>
      <c r="AA33" s="11" t="s">
        <v>14</v>
      </c>
      <c r="AB33" s="2">
        <f>SUM(H33,K33)</f>
        <v>5</v>
      </c>
      <c r="AC33" s="2">
        <f>SUM(I33,J33)</f>
        <v>5</v>
      </c>
      <c r="AD33" s="6">
        <f>(AB33/AB35)^2</f>
        <v>0.30864197530864201</v>
      </c>
      <c r="AE33" s="6">
        <f>(AB34/AB35)^2</f>
        <v>0.19753086419753085</v>
      </c>
    </row>
    <row r="34" spans="7:31" x14ac:dyDescent="0.2">
      <c r="G34" s="12" t="s">
        <v>15</v>
      </c>
      <c r="H34" s="5">
        <f>COUNTIFS(D2:D21,H32,E2:E21,G34)</f>
        <v>2</v>
      </c>
      <c r="I34" s="5">
        <f>COUNTIFS(D2:D21,I32,E2:E21,G34)</f>
        <v>4</v>
      </c>
      <c r="J34" s="2">
        <f>COUNTIFS(D2:D21,J32,E2:E21,G34)</f>
        <v>2</v>
      </c>
      <c r="K34" s="2">
        <f>COUNTIFS(D2:D21,K32,E2:E21,G34)</f>
        <v>2</v>
      </c>
      <c r="L34" s="6">
        <f>(I33/I35)^2</f>
        <v>0.18367346938775508</v>
      </c>
      <c r="M34" s="6">
        <f>(I34/I35)^2</f>
        <v>0.32653061224489793</v>
      </c>
      <c r="O34" s="12" t="s">
        <v>15</v>
      </c>
      <c r="P34" s="5">
        <f>SUM(H34,I34)</f>
        <v>6</v>
      </c>
      <c r="Q34" s="5">
        <f>SUM(J34,K34)</f>
        <v>4</v>
      </c>
      <c r="R34" s="6">
        <f>(Q33/Q35)^2</f>
        <v>0.25</v>
      </c>
      <c r="S34" s="6">
        <f>(Q34/Q35)^2</f>
        <v>0.25</v>
      </c>
      <c r="U34" s="12" t="s">
        <v>15</v>
      </c>
      <c r="V34" s="5">
        <f>SUM(H34,J34)</f>
        <v>4</v>
      </c>
      <c r="W34" s="5">
        <f>SUM(I34,K34)</f>
        <v>6</v>
      </c>
      <c r="X34" s="6">
        <f>(W33/W35)^2</f>
        <v>0.20661157024793386</v>
      </c>
      <c r="Y34" s="6">
        <f>(W34/W35)^2</f>
        <v>0.29752066115702475</v>
      </c>
      <c r="AA34" s="12" t="s">
        <v>15</v>
      </c>
      <c r="AB34" s="5">
        <f>SUM(H34,K34)</f>
        <v>4</v>
      </c>
      <c r="AC34" s="5">
        <f>SUM(I34,J34)</f>
        <v>6</v>
      </c>
      <c r="AD34" s="6">
        <f>(AC33/AC35)^2</f>
        <v>0.20661157024793386</v>
      </c>
      <c r="AE34" s="6">
        <f>(AC34/AC35)^2</f>
        <v>0.29752066115702475</v>
      </c>
    </row>
    <row r="35" spans="7:31" x14ac:dyDescent="0.2">
      <c r="G35" s="2" t="s">
        <v>17</v>
      </c>
      <c r="H35" s="2">
        <f>H33+H34</f>
        <v>5</v>
      </c>
      <c r="I35" s="2">
        <f>I33+I34</f>
        <v>7</v>
      </c>
      <c r="J35" s="2">
        <f>J33+J34</f>
        <v>4</v>
      </c>
      <c r="K35" s="2">
        <f>K33+K34</f>
        <v>4</v>
      </c>
      <c r="L35" s="6">
        <f>(J33/J35)^2</f>
        <v>0.25</v>
      </c>
      <c r="M35" s="6">
        <f>(J34/J35)^2</f>
        <v>0.25</v>
      </c>
      <c r="O35" s="2" t="s">
        <v>17</v>
      </c>
      <c r="P35" s="2">
        <f>SUM(P33,P34)</f>
        <v>12</v>
      </c>
      <c r="Q35" s="2">
        <f>Q33+Q34</f>
        <v>8</v>
      </c>
      <c r="R35" s="6">
        <f>P35+Q35</f>
        <v>20</v>
      </c>
      <c r="U35" s="2" t="s">
        <v>17</v>
      </c>
      <c r="V35" s="2">
        <f>SUM(V33,V34)</f>
        <v>9</v>
      </c>
      <c r="W35" s="2">
        <f>W33+W34</f>
        <v>11</v>
      </c>
      <c r="X35" s="6">
        <f>V35+W35</f>
        <v>20</v>
      </c>
      <c r="AA35" s="2" t="s">
        <v>17</v>
      </c>
      <c r="AB35" s="2">
        <f>SUM(AB33,AB34)</f>
        <v>9</v>
      </c>
      <c r="AC35" s="2">
        <f>AC33+AC34</f>
        <v>11</v>
      </c>
      <c r="AD35" s="6">
        <f>AB35+AC35</f>
        <v>20</v>
      </c>
    </row>
    <row r="36" spans="7:31" x14ac:dyDescent="0.2">
      <c r="G36" s="8" t="s">
        <v>16</v>
      </c>
      <c r="H36" s="2">
        <f>1-(L33+M33)</f>
        <v>0.48</v>
      </c>
      <c r="I36" s="2">
        <f>1-(L34+M34)</f>
        <v>0.48979591836734704</v>
      </c>
      <c r="J36" s="2">
        <f>1-(L35+M35)</f>
        <v>0.5</v>
      </c>
      <c r="K36" s="2">
        <f>1-(L36+M36)</f>
        <v>0.5</v>
      </c>
      <c r="L36" s="6">
        <f>(K33/K35)^2</f>
        <v>0.25</v>
      </c>
      <c r="M36" s="6">
        <f>(K34/K35)^2</f>
        <v>0.25</v>
      </c>
      <c r="O36" s="8" t="s">
        <v>16</v>
      </c>
      <c r="P36" s="2">
        <f>1-(R33+S33)</f>
        <v>0.5</v>
      </c>
      <c r="Q36" s="2">
        <f>1-(R34+S34)</f>
        <v>0.5</v>
      </c>
      <c r="U36" s="8" t="s">
        <v>16</v>
      </c>
      <c r="V36" s="2">
        <f>1-(X33+Y33)</f>
        <v>0.49382716049382713</v>
      </c>
      <c r="W36" s="2">
        <f>1-(X34+Y34)</f>
        <v>0.49586776859504145</v>
      </c>
      <c r="AA36" s="8" t="s">
        <v>16</v>
      </c>
      <c r="AB36" s="2">
        <f>1-(AD33+AE33)</f>
        <v>0.49382716049382713</v>
      </c>
      <c r="AC36" s="2">
        <f>1-(AD34+AE34)</f>
        <v>0.49586776859504145</v>
      </c>
    </row>
    <row r="37" spans="7:31" x14ac:dyDescent="0.2">
      <c r="G37" s="2"/>
      <c r="H37" s="8">
        <f>(H35/L37)*H36+(I35/L37)*I36+(J35/L37)*J36+(K35/L37)*K36</f>
        <v>0.49142857142857144</v>
      </c>
      <c r="I37" s="13"/>
      <c r="J37" s="13"/>
      <c r="K37" s="9"/>
      <c r="L37" s="1">
        <f>H35+I35+J35+K35</f>
        <v>20</v>
      </c>
      <c r="O37" s="3"/>
      <c r="P37" s="8">
        <f>(P35/R35)*P36+(Q35/R35)*Q36</f>
        <v>0.5</v>
      </c>
      <c r="Q37" s="9"/>
      <c r="U37" s="3"/>
      <c r="V37" s="8">
        <f>(V35/X35)*V36+(W35/X35)*W36</f>
        <v>0.49494949494949503</v>
      </c>
      <c r="W37" s="9"/>
      <c r="AA37" s="3"/>
      <c r="AB37" s="8">
        <f>(AB35/AD35)*AB36+(AC35/AD35)*AC36</f>
        <v>0.49494949494949503</v>
      </c>
      <c r="AC37" s="9"/>
    </row>
    <row r="41" spans="7:31" x14ac:dyDescent="0.2">
      <c r="G41" t="s">
        <v>10</v>
      </c>
    </row>
    <row r="42" spans="7:31" x14ac:dyDescent="0.2">
      <c r="H42" t="s">
        <v>11</v>
      </c>
      <c r="I42" s="29" t="s">
        <v>12</v>
      </c>
      <c r="K42" t="s">
        <v>13</v>
      </c>
      <c r="O42" t="s">
        <v>34</v>
      </c>
      <c r="Q42" t="s">
        <v>35</v>
      </c>
      <c r="U42" t="s">
        <v>36</v>
      </c>
      <c r="W42" t="s">
        <v>37</v>
      </c>
      <c r="AA42" t="s">
        <v>38</v>
      </c>
      <c r="AC42" t="s">
        <v>39</v>
      </c>
    </row>
    <row r="47" spans="7:31" x14ac:dyDescent="0.2">
      <c r="G47" s="6"/>
      <c r="H47" s="23" t="s">
        <v>3</v>
      </c>
      <c r="I47" s="23"/>
      <c r="J47" s="23"/>
      <c r="N47" s="6"/>
      <c r="O47" s="23" t="s">
        <v>3</v>
      </c>
      <c r="P47" s="23"/>
      <c r="Q47" s="23"/>
      <c r="U47" s="6"/>
      <c r="V47" s="23" t="s">
        <v>3</v>
      </c>
      <c r="W47" s="23"/>
      <c r="X47" s="23"/>
    </row>
    <row r="48" spans="7:31" x14ac:dyDescent="0.2">
      <c r="G48" s="6"/>
      <c r="H48" s="22" t="s">
        <v>21</v>
      </c>
      <c r="I48" s="4" t="s">
        <v>12</v>
      </c>
      <c r="J48" s="4" t="s">
        <v>13</v>
      </c>
      <c r="N48" s="6"/>
      <c r="O48" s="22" t="s">
        <v>22</v>
      </c>
      <c r="P48" s="4" t="s">
        <v>11</v>
      </c>
      <c r="Q48" s="4" t="s">
        <v>13</v>
      </c>
      <c r="U48" s="6"/>
      <c r="V48" s="22" t="s">
        <v>23</v>
      </c>
      <c r="W48" s="4" t="s">
        <v>11</v>
      </c>
      <c r="X48" s="4" t="s">
        <v>12</v>
      </c>
    </row>
    <row r="49" spans="7:26" x14ac:dyDescent="0.2">
      <c r="G49" s="11" t="s">
        <v>14</v>
      </c>
      <c r="H49" s="2">
        <f>SUM(H33,I33)</f>
        <v>6</v>
      </c>
      <c r="I49" s="2">
        <f>COUNTIFS(D2:D21,I48,E2:E21,G49)</f>
        <v>2</v>
      </c>
      <c r="J49" s="2">
        <f>COUNTIFS(D2:D21,J48,E2:E21,G49)</f>
        <v>2</v>
      </c>
      <c r="K49" s="6">
        <f>(H49/H51)^2</f>
        <v>0.25</v>
      </c>
      <c r="L49" s="6">
        <f>(H50/H51)^2</f>
        <v>0.25</v>
      </c>
      <c r="N49" s="11" t="s">
        <v>14</v>
      </c>
      <c r="O49" s="2">
        <f>SUM(H33,J33)</f>
        <v>5</v>
      </c>
      <c r="P49" s="2">
        <f>COUNTIFS(D2:D21,P48,E2:E21,N49)</f>
        <v>3</v>
      </c>
      <c r="Q49" s="2">
        <f>COUNTIFS(D2:D21,Q48,E2:E21,N49)</f>
        <v>2</v>
      </c>
      <c r="R49" s="6">
        <f>(O49/O51)^2</f>
        <v>0.30864197530864201</v>
      </c>
      <c r="S49" s="6">
        <f>(O50/O51)^2</f>
        <v>0.19753086419753085</v>
      </c>
      <c r="U49" s="11" t="s">
        <v>14</v>
      </c>
      <c r="V49" s="2">
        <f>SUM(H33,K33)</f>
        <v>5</v>
      </c>
      <c r="W49" s="2">
        <f>COUNTIFS(D2:D21,W48,E2:E21,U49)</f>
        <v>3</v>
      </c>
      <c r="X49" s="2">
        <f>COUNTIFS(D2:D21,X48,E2:E21,U49)</f>
        <v>2</v>
      </c>
      <c r="Y49" s="6">
        <f>(V49/V51)^2</f>
        <v>0.30864197530864201</v>
      </c>
      <c r="Z49" s="6">
        <f>(V50/V51)^2</f>
        <v>0.19753086419753085</v>
      </c>
    </row>
    <row r="50" spans="7:26" x14ac:dyDescent="0.2">
      <c r="G50" s="12" t="s">
        <v>15</v>
      </c>
      <c r="H50" s="2">
        <f>SUM(H34,I34)</f>
        <v>6</v>
      </c>
      <c r="I50" s="5">
        <f>COUNTIFS(D2:D21,I48,E2:E21,G50)</f>
        <v>2</v>
      </c>
      <c r="J50" s="2">
        <f>COUNTIFS(D2:D21,J48,E2:E21,G50)</f>
        <v>2</v>
      </c>
      <c r="K50" s="6">
        <f>(I49/I51)^2</f>
        <v>0.25</v>
      </c>
      <c r="L50" s="6">
        <f>(I50/I51)^2</f>
        <v>0.25</v>
      </c>
      <c r="N50" s="12" t="s">
        <v>15</v>
      </c>
      <c r="O50" s="2">
        <f>SUM(H34,J34)</f>
        <v>4</v>
      </c>
      <c r="P50" s="5">
        <f>COUNTIFS(D2:D21,P48,E2:E21,N50)</f>
        <v>4</v>
      </c>
      <c r="Q50" s="2">
        <f>COUNTIFS(D2:D21,Q48,E2:E21,N50)</f>
        <v>2</v>
      </c>
      <c r="R50" s="6">
        <f>(P49/P51)^2</f>
        <v>0.18367346938775508</v>
      </c>
      <c r="S50" s="6">
        <f>(P50/P51)^2</f>
        <v>0.32653061224489793</v>
      </c>
      <c r="U50" s="12" t="s">
        <v>15</v>
      </c>
      <c r="V50" s="2">
        <f>SUM(H34,K34)</f>
        <v>4</v>
      </c>
      <c r="W50" s="5">
        <f>COUNTIFS(D2:D21,W48,E2:E21,U50)</f>
        <v>4</v>
      </c>
      <c r="X50" s="2">
        <f>COUNTIFS(D2:D21,X48,E2:E21,U50)</f>
        <v>2</v>
      </c>
      <c r="Y50" s="6">
        <f>(W49/W51)^2</f>
        <v>0.18367346938775508</v>
      </c>
      <c r="Z50" s="6">
        <f>(W50/W51)^2</f>
        <v>0.32653061224489793</v>
      </c>
    </row>
    <row r="51" spans="7:26" x14ac:dyDescent="0.2">
      <c r="G51" s="2" t="s">
        <v>17</v>
      </c>
      <c r="H51" s="2">
        <f>H49+H50</f>
        <v>12</v>
      </c>
      <c r="I51" s="2">
        <f>I49+I50</f>
        <v>4</v>
      </c>
      <c r="J51" s="2">
        <f>J49+J50</f>
        <v>4</v>
      </c>
      <c r="K51" s="6">
        <f>(J49/J51)^2</f>
        <v>0.25</v>
      </c>
      <c r="L51" s="6">
        <f>(J50/J51)^2</f>
        <v>0.25</v>
      </c>
      <c r="N51" s="2" t="s">
        <v>17</v>
      </c>
      <c r="O51" s="2">
        <f>O49+O50</f>
        <v>9</v>
      </c>
      <c r="P51" s="2">
        <f>P49+P50</f>
        <v>7</v>
      </c>
      <c r="Q51" s="2">
        <f>Q49+Q50</f>
        <v>4</v>
      </c>
      <c r="R51" s="6">
        <f>(Q49/Q51)^2</f>
        <v>0.25</v>
      </c>
      <c r="S51" s="6">
        <f>(Q50/Q51)^2</f>
        <v>0.25</v>
      </c>
      <c r="U51" s="2" t="s">
        <v>17</v>
      </c>
      <c r="V51" s="2">
        <f>V49+V50</f>
        <v>9</v>
      </c>
      <c r="W51" s="2">
        <f>W49+W50</f>
        <v>7</v>
      </c>
      <c r="X51" s="2">
        <f>X49+X50</f>
        <v>4</v>
      </c>
      <c r="Y51" s="6">
        <f>(X49/X51)^2</f>
        <v>0.25</v>
      </c>
      <c r="Z51" s="6">
        <f>(X50/X51)^2</f>
        <v>0.25</v>
      </c>
    </row>
    <row r="52" spans="7:26" x14ac:dyDescent="0.2">
      <c r="G52" s="8" t="s">
        <v>16</v>
      </c>
      <c r="H52" s="2">
        <f>1-(K49+L49)</f>
        <v>0.5</v>
      </c>
      <c r="I52" s="2">
        <f>1-(K50+L50)</f>
        <v>0.5</v>
      </c>
      <c r="J52" s="2">
        <f>1-(K51+L51)</f>
        <v>0.5</v>
      </c>
      <c r="K52" s="1">
        <f>H51+I51+J51</f>
        <v>20</v>
      </c>
      <c r="N52" s="8" t="s">
        <v>16</v>
      </c>
      <c r="O52" s="2">
        <f>1-(R49+S49)</f>
        <v>0.49382716049382713</v>
      </c>
      <c r="P52" s="2">
        <f>1-(R50+S50)</f>
        <v>0.48979591836734704</v>
      </c>
      <c r="Q52" s="2">
        <f>1-(R51+S51)</f>
        <v>0.5</v>
      </c>
      <c r="R52" s="1">
        <f>O51+P51+Q51</f>
        <v>20</v>
      </c>
      <c r="U52" s="8" t="s">
        <v>16</v>
      </c>
      <c r="V52" s="2">
        <f>1-(Y49+Z49)</f>
        <v>0.49382716049382713</v>
      </c>
      <c r="W52" s="2">
        <f>1-(Y50+Z50)</f>
        <v>0.48979591836734704</v>
      </c>
      <c r="X52" s="2">
        <f>1-(Y51+Z51)</f>
        <v>0.5</v>
      </c>
      <c r="Y52" s="1">
        <f>V51+W51+X51</f>
        <v>20</v>
      </c>
    </row>
    <row r="53" spans="7:26" x14ac:dyDescent="0.2">
      <c r="G53" s="2"/>
      <c r="H53" s="8">
        <f>(H51/K52)*H52+(I51/K52)*I52+(J51/K52)*J52</f>
        <v>0.5</v>
      </c>
      <c r="I53" s="13"/>
      <c r="J53" s="9"/>
      <c r="N53" s="2"/>
      <c r="O53" s="8">
        <f>(O51/R52)*O52+(P51/R52)*P52+(Q51/R52)*Q52</f>
        <v>0.49365079365079367</v>
      </c>
      <c r="P53" s="13"/>
      <c r="Q53" s="9"/>
      <c r="U53" s="2"/>
      <c r="V53" s="8">
        <f>(V51/Y52)*V52+(W51/Y52)*W52+(X51/Y52)*X52</f>
        <v>0.49365079365079367</v>
      </c>
      <c r="W53" s="13"/>
      <c r="X53" s="9"/>
    </row>
    <row r="58" spans="7:26" x14ac:dyDescent="0.2">
      <c r="H58" t="s">
        <v>34</v>
      </c>
      <c r="J58" t="s">
        <v>13</v>
      </c>
      <c r="O58" t="s">
        <v>36</v>
      </c>
      <c r="Q58" t="s">
        <v>13</v>
      </c>
      <c r="V58" t="s">
        <v>38</v>
      </c>
      <c r="X58" t="s">
        <v>12</v>
      </c>
    </row>
    <row r="59" spans="7:26" x14ac:dyDescent="0.2">
      <c r="I59" t="s">
        <v>12</v>
      </c>
      <c r="P59" t="s">
        <v>11</v>
      </c>
      <c r="W59" t="s">
        <v>11</v>
      </c>
    </row>
    <row r="64" spans="7:26" x14ac:dyDescent="0.2">
      <c r="G64" s="6"/>
      <c r="H64" s="23" t="s">
        <v>3</v>
      </c>
      <c r="I64" s="23"/>
      <c r="J64" s="23"/>
      <c r="N64" s="6"/>
      <c r="O64" s="23" t="s">
        <v>3</v>
      </c>
      <c r="P64" s="23"/>
      <c r="Q64" s="23"/>
      <c r="U64" s="6"/>
      <c r="V64" s="23" t="s">
        <v>3</v>
      </c>
      <c r="W64" s="23"/>
      <c r="X64" s="23"/>
    </row>
    <row r="65" spans="7:26" x14ac:dyDescent="0.2">
      <c r="G65" s="6"/>
      <c r="H65" s="22" t="s">
        <v>24</v>
      </c>
      <c r="I65" s="4" t="s">
        <v>10</v>
      </c>
      <c r="J65" s="4" t="s">
        <v>13</v>
      </c>
      <c r="N65" s="6"/>
      <c r="O65" s="22" t="s">
        <v>25</v>
      </c>
      <c r="P65" s="4" t="s">
        <v>10</v>
      </c>
      <c r="Q65" s="4" t="s">
        <v>12</v>
      </c>
      <c r="U65" s="6"/>
      <c r="V65" s="22" t="s">
        <v>26</v>
      </c>
      <c r="W65" s="4" t="s">
        <v>10</v>
      </c>
      <c r="X65" s="4" t="s">
        <v>11</v>
      </c>
    </row>
    <row r="66" spans="7:26" x14ac:dyDescent="0.2">
      <c r="G66" s="11" t="s">
        <v>14</v>
      </c>
      <c r="H66" s="2">
        <f>SUM(I33,J33)</f>
        <v>5</v>
      </c>
      <c r="I66" s="2">
        <f>COUNTIFS(D2:D21,I65,E2:E21,G66)</f>
        <v>3</v>
      </c>
      <c r="J66" s="2">
        <f>COUNTIFS(D2:D21,J65,E2:E21,G66)</f>
        <v>2</v>
      </c>
      <c r="K66" s="6">
        <f>(H66/H68)^2</f>
        <v>0.20661157024793386</v>
      </c>
      <c r="L66" s="6">
        <f>(H67/H68)^2</f>
        <v>0.29752066115702475</v>
      </c>
      <c r="N66" s="11" t="s">
        <v>14</v>
      </c>
      <c r="O66" s="2">
        <f>SUM(I33,K33)</f>
        <v>5</v>
      </c>
      <c r="P66" s="2">
        <f>COUNTIFS(D2:D21,P65,E2:E21,N66)</f>
        <v>3</v>
      </c>
      <c r="Q66" s="2">
        <f>COUNTIFS(D2:D21,Q65,E2:E21,N66)</f>
        <v>2</v>
      </c>
      <c r="R66" s="6">
        <f>(O66/O68)^2</f>
        <v>0.20661157024793386</v>
      </c>
      <c r="S66" s="6">
        <f>(O67/O68)^2</f>
        <v>0.29752066115702475</v>
      </c>
      <c r="U66" s="11" t="s">
        <v>14</v>
      </c>
      <c r="V66" s="2">
        <f>SUM(J33,K33)</f>
        <v>4</v>
      </c>
      <c r="W66" s="2">
        <f>COUNTIFS(D2:D21,W65,E2:E21,U66)</f>
        <v>3</v>
      </c>
      <c r="X66" s="2">
        <f>COUNTIFS(D2:D21,X65,E2:E21,U66)</f>
        <v>3</v>
      </c>
      <c r="Y66" s="6">
        <f>(V66/V68)^2</f>
        <v>0.25</v>
      </c>
      <c r="Z66" s="6">
        <f>(V67/V68)^2</f>
        <v>0.25</v>
      </c>
    </row>
    <row r="67" spans="7:26" x14ac:dyDescent="0.2">
      <c r="G67" s="12" t="s">
        <v>15</v>
      </c>
      <c r="H67" s="2">
        <f>SUM(I34,J34)</f>
        <v>6</v>
      </c>
      <c r="I67" s="5">
        <f>COUNTIFS(D2:D21,I65,E2:E21,G67)</f>
        <v>2</v>
      </c>
      <c r="J67" s="2">
        <f>COUNTIFS(D2:D21,J65,E2:E21,G67)</f>
        <v>2</v>
      </c>
      <c r="K67" s="6">
        <f>(I66/I68)^2</f>
        <v>0.36</v>
      </c>
      <c r="L67" s="6">
        <f>(I67/I68)^2</f>
        <v>0.16000000000000003</v>
      </c>
      <c r="N67" s="12" t="s">
        <v>15</v>
      </c>
      <c r="O67" s="2">
        <f>SUM(I34,K34)</f>
        <v>6</v>
      </c>
      <c r="P67" s="5">
        <f>COUNTIFS(D2:D21,P65,E2:E21,N67)</f>
        <v>2</v>
      </c>
      <c r="Q67" s="2">
        <f>COUNTIFS(D2:D21,Q65,E2:E21,N67)</f>
        <v>2</v>
      </c>
      <c r="R67" s="6">
        <f>(P66/P68)^2</f>
        <v>0.36</v>
      </c>
      <c r="S67" s="6">
        <f>(P67/P68)^2</f>
        <v>0.16000000000000003</v>
      </c>
      <c r="U67" s="12" t="s">
        <v>15</v>
      </c>
      <c r="V67" s="2">
        <f>SUM(J34,K34)</f>
        <v>4</v>
      </c>
      <c r="W67" s="5">
        <f>COUNTIFS(D2:D21,W65,E2:E21,U67)</f>
        <v>2</v>
      </c>
      <c r="X67" s="2">
        <f>COUNTIFS(D2:D21,X65,E2:E21,U67)</f>
        <v>4</v>
      </c>
      <c r="Y67" s="6">
        <f>(W66/W68)^2</f>
        <v>0.36</v>
      </c>
      <c r="Z67" s="6">
        <f>(W67/W68)^2</f>
        <v>0.16000000000000003</v>
      </c>
    </row>
    <row r="68" spans="7:26" x14ac:dyDescent="0.2">
      <c r="G68" s="2" t="s">
        <v>17</v>
      </c>
      <c r="H68" s="2">
        <f>H66+H67</f>
        <v>11</v>
      </c>
      <c r="I68" s="2">
        <f>I66+I67</f>
        <v>5</v>
      </c>
      <c r="J68" s="2">
        <f>J66+J67</f>
        <v>4</v>
      </c>
      <c r="K68" s="6">
        <f>(J66/J68)^2</f>
        <v>0.25</v>
      </c>
      <c r="L68" s="6">
        <f>(J67/J68)^2</f>
        <v>0.25</v>
      </c>
      <c r="N68" s="2" t="s">
        <v>17</v>
      </c>
      <c r="O68" s="2">
        <f>O66+O67</f>
        <v>11</v>
      </c>
      <c r="P68" s="2">
        <f>P66+P67</f>
        <v>5</v>
      </c>
      <c r="Q68" s="2">
        <f>Q66+Q67</f>
        <v>4</v>
      </c>
      <c r="R68" s="6">
        <f>(Q66/Q68)^2</f>
        <v>0.25</v>
      </c>
      <c r="S68" s="6">
        <f>(Q67/Q68)^2</f>
        <v>0.25</v>
      </c>
      <c r="U68" s="2" t="s">
        <v>17</v>
      </c>
      <c r="V68" s="2">
        <f>V66+V67</f>
        <v>8</v>
      </c>
      <c r="W68" s="2">
        <f>W66+W67</f>
        <v>5</v>
      </c>
      <c r="X68" s="2">
        <f>X66+X67</f>
        <v>7</v>
      </c>
      <c r="Y68" s="6">
        <f>(X66/X68)^2</f>
        <v>0.18367346938775508</v>
      </c>
      <c r="Z68" s="6">
        <f>(X67/X68)^2</f>
        <v>0.32653061224489793</v>
      </c>
    </row>
    <row r="69" spans="7:26" x14ac:dyDescent="0.2">
      <c r="G69" s="8" t="s">
        <v>16</v>
      </c>
      <c r="H69" s="2">
        <f>1-(K66+L66)</f>
        <v>0.49586776859504145</v>
      </c>
      <c r="I69" s="2">
        <f>1-(K67+L67)</f>
        <v>0.48</v>
      </c>
      <c r="J69" s="2">
        <f>1-(K68+L68)</f>
        <v>0.5</v>
      </c>
      <c r="K69" s="1">
        <f>H68+I68+J68</f>
        <v>20</v>
      </c>
      <c r="N69" s="8" t="s">
        <v>16</v>
      </c>
      <c r="O69" s="2">
        <f>1-(R66+S66)</f>
        <v>0.49586776859504145</v>
      </c>
      <c r="P69" s="2">
        <f>1-(R67+S67)</f>
        <v>0.48</v>
      </c>
      <c r="Q69" s="2">
        <f>1-(R68+S68)</f>
        <v>0.5</v>
      </c>
      <c r="R69" s="1">
        <f>O68+P68+Q68</f>
        <v>20</v>
      </c>
      <c r="U69" s="8" t="s">
        <v>16</v>
      </c>
      <c r="V69" s="2">
        <f>1-(Y66+Z66)</f>
        <v>0.5</v>
      </c>
      <c r="W69" s="2">
        <f>1-(Y67+Z67)</f>
        <v>0.48</v>
      </c>
      <c r="X69" s="2">
        <f>1-(Y68+Z68)</f>
        <v>0.48979591836734704</v>
      </c>
      <c r="Y69" s="1">
        <f>V68+W68+X68</f>
        <v>20</v>
      </c>
    </row>
    <row r="70" spans="7:26" x14ac:dyDescent="0.2">
      <c r="G70" s="2"/>
      <c r="H70" s="8">
        <f>(H68/K69)*H69+(I68/K69)*I69+(J68/K69)*J69</f>
        <v>0.49272727272727279</v>
      </c>
      <c r="I70" s="13"/>
      <c r="J70" s="9"/>
      <c r="N70" s="2"/>
      <c r="O70" s="8">
        <f>(O68/R69)*O69+(P68/R69)*P69+(Q68/R69)*Q69</f>
        <v>0.49272727272727279</v>
      </c>
      <c r="P70" s="13"/>
      <c r="Q70" s="9"/>
      <c r="U70" s="2"/>
      <c r="V70" s="8">
        <f>(V68/Y69)*V69+(W68/Y69)*W69+(X68/Y69)*X69</f>
        <v>0.49142857142857144</v>
      </c>
      <c r="W70" s="13"/>
      <c r="X70" s="9"/>
    </row>
    <row r="75" spans="7:26" x14ac:dyDescent="0.2">
      <c r="H75" t="s">
        <v>39</v>
      </c>
      <c r="J75" t="s">
        <v>13</v>
      </c>
      <c r="O75" t="s">
        <v>37</v>
      </c>
      <c r="Q75" t="s">
        <v>12</v>
      </c>
      <c r="V75" t="s">
        <v>35</v>
      </c>
      <c r="X75" t="s">
        <v>11</v>
      </c>
    </row>
    <row r="76" spans="7:26" x14ac:dyDescent="0.2">
      <c r="I76" t="s">
        <v>10</v>
      </c>
      <c r="P76" t="s">
        <v>10</v>
      </c>
      <c r="W76" t="s">
        <v>10</v>
      </c>
    </row>
    <row r="81" spans="7:29" x14ac:dyDescent="0.2">
      <c r="G81" s="6"/>
      <c r="H81" s="24" t="s">
        <v>3</v>
      </c>
      <c r="I81" s="25"/>
      <c r="J81" s="6"/>
      <c r="M81" s="6"/>
      <c r="N81" s="24" t="s">
        <v>3</v>
      </c>
      <c r="O81" s="25"/>
      <c r="P81" s="6"/>
      <c r="S81" s="6"/>
      <c r="T81" s="24" t="s">
        <v>3</v>
      </c>
      <c r="U81" s="25"/>
      <c r="V81" s="6"/>
      <c r="Y81" s="6"/>
      <c r="Z81" s="24" t="s">
        <v>3</v>
      </c>
      <c r="AA81" s="25"/>
      <c r="AB81" s="6"/>
    </row>
    <row r="82" spans="7:29" x14ac:dyDescent="0.2">
      <c r="G82" s="6"/>
      <c r="H82" s="10" t="s">
        <v>10</v>
      </c>
      <c r="I82" s="26" t="s">
        <v>27</v>
      </c>
      <c r="J82" s="6"/>
      <c r="M82" s="6"/>
      <c r="N82" s="10" t="s">
        <v>11</v>
      </c>
      <c r="O82" s="26" t="s">
        <v>28</v>
      </c>
      <c r="P82" s="6"/>
      <c r="S82" s="6"/>
      <c r="T82" s="10" t="s">
        <v>12</v>
      </c>
      <c r="U82" s="26" t="s">
        <v>29</v>
      </c>
      <c r="V82" s="6"/>
      <c r="Y82" s="6"/>
      <c r="Z82" s="10" t="s">
        <v>13</v>
      </c>
      <c r="AA82" s="26" t="s">
        <v>30</v>
      </c>
      <c r="AB82" s="6"/>
    </row>
    <row r="83" spans="7:29" x14ac:dyDescent="0.2">
      <c r="G83" s="11" t="s">
        <v>14</v>
      </c>
      <c r="H83" s="2">
        <f>H33</f>
        <v>3</v>
      </c>
      <c r="I83" s="2">
        <f>SUM(I33,J33,K33)</f>
        <v>7</v>
      </c>
      <c r="J83" s="6">
        <f>(H83/H85)^2</f>
        <v>0.36</v>
      </c>
      <c r="K83" s="6">
        <f>(H84/H85)^2</f>
        <v>0.16000000000000003</v>
      </c>
      <c r="M83" s="11" t="s">
        <v>14</v>
      </c>
      <c r="N83" s="2">
        <f>I33</f>
        <v>3</v>
      </c>
      <c r="O83" s="2">
        <f>SUM(H33,J33,K33)</f>
        <v>7</v>
      </c>
      <c r="P83" s="6">
        <f>(N83/N85)^2</f>
        <v>0.18367346938775508</v>
      </c>
      <c r="Q83" s="6">
        <f>(N84/N85)^2</f>
        <v>0.32653061224489793</v>
      </c>
      <c r="S83" s="11" t="s">
        <v>14</v>
      </c>
      <c r="T83" s="2">
        <f>J33</f>
        <v>2</v>
      </c>
      <c r="U83" s="2">
        <f>SUM(H33,I33,K33)</f>
        <v>8</v>
      </c>
      <c r="V83" s="6">
        <f>(T83/T85)^2</f>
        <v>0.25</v>
      </c>
      <c r="W83" s="6">
        <f>(T84/T85)^2</f>
        <v>0.25</v>
      </c>
      <c r="Y83" s="11" t="s">
        <v>14</v>
      </c>
      <c r="Z83" s="2">
        <f>K33</f>
        <v>2</v>
      </c>
      <c r="AA83" s="2">
        <f>SUM(H33,I33,J33)</f>
        <v>8</v>
      </c>
      <c r="AB83" s="6">
        <f>(Z83/Z85)^2</f>
        <v>0.25</v>
      </c>
      <c r="AC83" s="6">
        <f>(Z84/Z85)^2</f>
        <v>0.25</v>
      </c>
    </row>
    <row r="84" spans="7:29" x14ac:dyDescent="0.2">
      <c r="G84" s="12" t="s">
        <v>15</v>
      </c>
      <c r="H84" s="5">
        <f>H34</f>
        <v>2</v>
      </c>
      <c r="I84" s="5">
        <f>SUM(I34,J34,K34)</f>
        <v>8</v>
      </c>
      <c r="J84" s="6">
        <f>(I83/I85)^2</f>
        <v>0.21777777777777779</v>
      </c>
      <c r="K84" s="6">
        <f>(I84/I85)^2</f>
        <v>0.28444444444444444</v>
      </c>
      <c r="M84" s="12" t="s">
        <v>15</v>
      </c>
      <c r="N84" s="5">
        <f>I34</f>
        <v>4</v>
      </c>
      <c r="O84" s="5">
        <f>SUM(H34,J34,K34)</f>
        <v>6</v>
      </c>
      <c r="P84" s="6">
        <f>(O83/O85)^2</f>
        <v>0.28994082840236685</v>
      </c>
      <c r="Q84" s="6">
        <f>(O84/O85)^2</f>
        <v>0.21301775147928997</v>
      </c>
      <c r="S84" s="12" t="s">
        <v>15</v>
      </c>
      <c r="T84" s="5">
        <f>J34</f>
        <v>2</v>
      </c>
      <c r="U84" s="5">
        <f>SUM(H34,I34,K34)</f>
        <v>8</v>
      </c>
      <c r="V84" s="6">
        <f>(U83/U85)^2</f>
        <v>0.25</v>
      </c>
      <c r="W84" s="6">
        <f>(U84/U85)^2</f>
        <v>0.25</v>
      </c>
      <c r="Y84" s="12" t="s">
        <v>15</v>
      </c>
      <c r="Z84" s="5">
        <f>K34</f>
        <v>2</v>
      </c>
      <c r="AA84" s="5">
        <f>SUM(H34,I34,J34)</f>
        <v>8</v>
      </c>
      <c r="AB84" s="6">
        <f>(AA83/AA85)^2</f>
        <v>0.25</v>
      </c>
      <c r="AC84" s="6">
        <f>(AA84/AA85)^2</f>
        <v>0.25</v>
      </c>
    </row>
    <row r="85" spans="7:29" x14ac:dyDescent="0.2">
      <c r="G85" s="2" t="s">
        <v>17</v>
      </c>
      <c r="H85" s="2">
        <f>SUM(H83,H84)</f>
        <v>5</v>
      </c>
      <c r="I85" s="2">
        <f>I83+I84</f>
        <v>15</v>
      </c>
      <c r="J85" s="6">
        <f>H85+I85</f>
        <v>20</v>
      </c>
      <c r="M85" s="2" t="s">
        <v>17</v>
      </c>
      <c r="N85" s="2">
        <f>SUM(N83,N84)</f>
        <v>7</v>
      </c>
      <c r="O85" s="2">
        <f>O83+O84</f>
        <v>13</v>
      </c>
      <c r="P85" s="6">
        <f>N85+O85</f>
        <v>20</v>
      </c>
      <c r="S85" s="2" t="s">
        <v>17</v>
      </c>
      <c r="T85" s="2">
        <f>SUM(T83,T84)</f>
        <v>4</v>
      </c>
      <c r="U85" s="2">
        <f>U83+U84</f>
        <v>16</v>
      </c>
      <c r="V85" s="6">
        <f>T85+U85</f>
        <v>20</v>
      </c>
      <c r="Y85" s="2" t="s">
        <v>17</v>
      </c>
      <c r="Z85" s="2">
        <f>SUM(Z83,Z84)</f>
        <v>4</v>
      </c>
      <c r="AA85" s="2">
        <f>AA83+AA84</f>
        <v>16</v>
      </c>
      <c r="AB85" s="6">
        <f>Z85+AA85</f>
        <v>20</v>
      </c>
    </row>
    <row r="86" spans="7:29" x14ac:dyDescent="0.2">
      <c r="G86" s="8" t="s">
        <v>16</v>
      </c>
      <c r="H86" s="2">
        <f>1-(J83+K83)</f>
        <v>0.48</v>
      </c>
      <c r="I86" s="2">
        <f>1-(J84+K84)</f>
        <v>0.49777777777777776</v>
      </c>
      <c r="M86" s="8" t="s">
        <v>16</v>
      </c>
      <c r="N86" s="2">
        <f>1-(P83+Q83)</f>
        <v>0.48979591836734704</v>
      </c>
      <c r="O86" s="2">
        <f>1-(P84+Q84)</f>
        <v>0.49704142011834318</v>
      </c>
      <c r="S86" s="8" t="s">
        <v>16</v>
      </c>
      <c r="T86" s="2">
        <f>1-(V83+W83)</f>
        <v>0.5</v>
      </c>
      <c r="U86" s="2">
        <f>1-(V84+W84)</f>
        <v>0.5</v>
      </c>
      <c r="Y86" s="8" t="s">
        <v>16</v>
      </c>
      <c r="Z86" s="2">
        <f>1-(AB83+AC83)</f>
        <v>0.5</v>
      </c>
      <c r="AA86" s="2">
        <f>1-(AB84+AC84)</f>
        <v>0.5</v>
      </c>
    </row>
    <row r="87" spans="7:29" x14ac:dyDescent="0.2">
      <c r="G87" s="3"/>
      <c r="H87" s="8">
        <f>(H85/J85)*H86+(I85/J85)*I86</f>
        <v>0.49333333333333329</v>
      </c>
      <c r="I87" s="9"/>
      <c r="M87" s="3"/>
      <c r="N87" s="8">
        <f>(N85/P85)*N86+(O85/P85)*O86</f>
        <v>0.49450549450549453</v>
      </c>
      <c r="O87" s="9"/>
      <c r="S87" s="3"/>
      <c r="T87" s="8">
        <f>(T85/V85)*T86+(U85/V85)*U86</f>
        <v>0.5</v>
      </c>
      <c r="U87" s="9"/>
      <c r="Y87" s="3"/>
      <c r="Z87" s="8">
        <f>(Z85/AB85)*Z86+(AA85/AB85)*AA86</f>
        <v>0.5</v>
      </c>
      <c r="AA87" s="9"/>
    </row>
    <row r="92" spans="7:29" x14ac:dyDescent="0.2">
      <c r="G92" t="s">
        <v>10</v>
      </c>
      <c r="I92" t="s">
        <v>40</v>
      </c>
      <c r="M92" t="s">
        <v>11</v>
      </c>
      <c r="O92" t="s">
        <v>41</v>
      </c>
      <c r="S92" t="s">
        <v>12</v>
      </c>
      <c r="U92" t="s">
        <v>42</v>
      </c>
      <c r="Y92" t="s">
        <v>13</v>
      </c>
      <c r="AA92" t="s">
        <v>43</v>
      </c>
    </row>
  </sheetData>
  <mergeCells count="24">
    <mergeCell ref="H81:I81"/>
    <mergeCell ref="N81:O81"/>
    <mergeCell ref="T81:U81"/>
    <mergeCell ref="Z81:AA81"/>
    <mergeCell ref="AB31:AC31"/>
    <mergeCell ref="H13:J13"/>
    <mergeCell ref="O13:P13"/>
    <mergeCell ref="U13:V13"/>
    <mergeCell ref="AA13:AB13"/>
    <mergeCell ref="H64:J64"/>
    <mergeCell ref="O64:Q64"/>
    <mergeCell ref="V64:X64"/>
    <mergeCell ref="H47:J47"/>
    <mergeCell ref="O47:Q47"/>
    <mergeCell ref="V47:X47"/>
    <mergeCell ref="AA19:AB19"/>
    <mergeCell ref="U19:V19"/>
    <mergeCell ref="H1:I1"/>
    <mergeCell ref="H31:K31"/>
    <mergeCell ref="P31:Q31"/>
    <mergeCell ref="V31:W31"/>
    <mergeCell ref="H19:J19"/>
    <mergeCell ref="H7:I7"/>
    <mergeCell ref="O19:P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USER</cp:lastModifiedBy>
  <dcterms:created xsi:type="dcterms:W3CDTF">2018-02-20T03:22:01Z</dcterms:created>
  <dcterms:modified xsi:type="dcterms:W3CDTF">2018-02-21T15:03:33Z</dcterms:modified>
</cp:coreProperties>
</file>